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495" windowHeight="11190"/>
  </bookViews>
  <sheets>
    <sheet name="DICIEMBRE" sheetId="1" r:id="rId1"/>
  </sheets>
  <definedNames>
    <definedName name="_xlnm.Print_Area" localSheetId="0">DICIEMBRE!$A$1:$AD$182</definedName>
    <definedName name="_xlnm.Print_Titles" localSheetId="0">DICIEMBRE!$1:$14</definedName>
  </definedNames>
  <calcPr calcId="125725"/>
</workbook>
</file>

<file path=xl/calcChain.xml><?xml version="1.0" encoding="utf-8"?>
<calcChain xmlns="http://schemas.openxmlformats.org/spreadsheetml/2006/main">
  <c r="F188" i="1"/>
  <c r="F155"/>
  <c r="F151"/>
  <c r="F159" s="1"/>
  <c r="F147"/>
  <c r="AE143"/>
  <c r="AE134"/>
  <c r="Q133"/>
  <c r="AE127"/>
  <c r="AE126"/>
  <c r="G125"/>
  <c r="I125" s="1"/>
  <c r="I153" s="1"/>
  <c r="AE119"/>
  <c r="U118"/>
  <c r="W118" s="1"/>
  <c r="Y118" s="1"/>
  <c r="AA118" s="1"/>
  <c r="AC118" s="1"/>
  <c r="S118"/>
  <c r="AE117"/>
  <c r="U113"/>
  <c r="AE112"/>
  <c r="Q106"/>
  <c r="AE105"/>
  <c r="Q103"/>
  <c r="AE102"/>
  <c r="AE101"/>
  <c r="U84"/>
  <c r="W84" s="1"/>
  <c r="Y84" s="1"/>
  <c r="AA84" s="1"/>
  <c r="AC84" s="1"/>
  <c r="U79"/>
  <c r="W79" s="1"/>
  <c r="Y79" s="1"/>
  <c r="AA79" s="1"/>
  <c r="U74"/>
  <c r="W74" s="1"/>
  <c r="Y74" s="1"/>
  <c r="AA74" s="1"/>
  <c r="AC74" s="1"/>
  <c r="W70"/>
  <c r="Y70" s="1"/>
  <c r="U70"/>
  <c r="K66"/>
  <c r="M66" s="1"/>
  <c r="O66" s="1"/>
  <c r="Q66" s="1"/>
  <c r="S66" s="1"/>
  <c r="U66" s="1"/>
  <c r="W66" s="1"/>
  <c r="Y66" s="1"/>
  <c r="AA66" s="1"/>
  <c r="AC66" s="1"/>
  <c r="Y62"/>
  <c r="AE60"/>
  <c r="AE59"/>
  <c r="AE58"/>
  <c r="G57"/>
  <c r="AE56"/>
  <c r="AE54"/>
  <c r="AE53"/>
  <c r="K52"/>
  <c r="AE51"/>
  <c r="AE50"/>
  <c r="AE49"/>
  <c r="G48"/>
  <c r="AE46"/>
  <c r="AE45"/>
  <c r="AE44"/>
  <c r="G43"/>
  <c r="AE42"/>
  <c r="AE41"/>
  <c r="AE40"/>
  <c r="G39"/>
  <c r="G149" s="1"/>
  <c r="G151" s="1"/>
  <c r="AE38"/>
  <c r="AE37"/>
  <c r="AE34"/>
  <c r="AE33"/>
  <c r="AE32"/>
  <c r="I31"/>
  <c r="S29"/>
  <c r="U29" s="1"/>
  <c r="W29" s="1"/>
  <c r="Y29" s="1"/>
  <c r="AA29" s="1"/>
  <c r="AE28"/>
  <c r="AE27"/>
  <c r="AE26"/>
  <c r="G25"/>
  <c r="AE24"/>
  <c r="AE23"/>
  <c r="AE22"/>
  <c r="G21"/>
  <c r="AE20"/>
  <c r="AE19"/>
  <c r="G18"/>
  <c r="I18" s="1"/>
  <c r="I43" l="1"/>
  <c r="K43" s="1"/>
  <c r="M43" s="1"/>
  <c r="O43" s="1"/>
  <c r="Q43" s="1"/>
  <c r="S43" s="1"/>
  <c r="U43" s="1"/>
  <c r="W43" s="1"/>
  <c r="Y43" s="1"/>
  <c r="AA43" s="1"/>
  <c r="S106"/>
  <c r="U106" s="1"/>
  <c r="W106" s="1"/>
  <c r="Y106" s="1"/>
  <c r="AA106" s="1"/>
  <c r="AC106" s="1"/>
  <c r="K18"/>
  <c r="AC29"/>
  <c r="AC145" s="1"/>
  <c r="AA145"/>
  <c r="AE118"/>
  <c r="I21"/>
  <c r="K21" s="1"/>
  <c r="M21" s="1"/>
  <c r="O21" s="1"/>
  <c r="Q21" s="1"/>
  <c r="S21" s="1"/>
  <c r="U21" s="1"/>
  <c r="W21" s="1"/>
  <c r="Y21" s="1"/>
  <c r="I25"/>
  <c r="K25" s="1"/>
  <c r="M25" s="1"/>
  <c r="O25" s="1"/>
  <c r="Q25" s="1"/>
  <c r="S25" s="1"/>
  <c r="U25" s="1"/>
  <c r="W25" s="1"/>
  <c r="K31"/>
  <c r="M31" s="1"/>
  <c r="I48"/>
  <c r="K48" s="1"/>
  <c r="I57"/>
  <c r="K57" s="1"/>
  <c r="M57" s="1"/>
  <c r="O57" s="1"/>
  <c r="Q57" s="1"/>
  <c r="S57" s="1"/>
  <c r="U57" s="1"/>
  <c r="W57" s="1"/>
  <c r="Y57" s="1"/>
  <c r="AA57" s="1"/>
  <c r="AE66"/>
  <c r="G145"/>
  <c r="G153"/>
  <c r="G155" s="1"/>
  <c r="I155" s="1"/>
  <c r="I39"/>
  <c r="M52"/>
  <c r="O52" s="1"/>
  <c r="Q52" s="1"/>
  <c r="S52" s="1"/>
  <c r="U52" s="1"/>
  <c r="W52" s="1"/>
  <c r="Y52" s="1"/>
  <c r="AA52" s="1"/>
  <c r="AA62"/>
  <c r="AC62" s="1"/>
  <c r="S103"/>
  <c r="W113"/>
  <c r="Y113" s="1"/>
  <c r="AA113" s="1"/>
  <c r="AC113" s="1"/>
  <c r="K125"/>
  <c r="S133"/>
  <c r="U133" s="1"/>
  <c r="W133" s="1"/>
  <c r="Y133" s="1"/>
  <c r="AA133" s="1"/>
  <c r="AC133" s="1"/>
  <c r="AE106" l="1"/>
  <c r="AE29"/>
  <c r="AE43"/>
  <c r="K153"/>
  <c r="M125"/>
  <c r="I149"/>
  <c r="I151" s="1"/>
  <c r="K39"/>
  <c r="G157"/>
  <c r="G159" s="1"/>
  <c r="G147"/>
  <c r="AE62"/>
  <c r="AE52"/>
  <c r="AE25"/>
  <c r="AE31"/>
  <c r="I145"/>
  <c r="U103"/>
  <c r="M18"/>
  <c r="K145"/>
  <c r="K155"/>
  <c r="AE113"/>
  <c r="AE57"/>
  <c r="AE48"/>
  <c r="AE21"/>
  <c r="AE133"/>
  <c r="W103" l="1"/>
  <c r="K149"/>
  <c r="M39"/>
  <c r="M153"/>
  <c r="M155" s="1"/>
  <c r="O125"/>
  <c r="K157"/>
  <c r="I157"/>
  <c r="I147"/>
  <c r="K147" s="1"/>
  <c r="M145"/>
  <c r="O18"/>
  <c r="I159"/>
  <c r="K151"/>
  <c r="K159" l="1"/>
  <c r="M147"/>
  <c r="Q18"/>
  <c r="O145"/>
  <c r="O153"/>
  <c r="O155" s="1"/>
  <c r="Q125"/>
  <c r="M149"/>
  <c r="M157" s="1"/>
  <c r="M159" s="1"/>
  <c r="O39"/>
  <c r="Y103"/>
  <c r="M151" l="1"/>
  <c r="O149"/>
  <c r="Q39"/>
  <c r="Q145"/>
  <c r="S18"/>
  <c r="O151"/>
  <c r="AA103"/>
  <c r="S125"/>
  <c r="Q153"/>
  <c r="Q155" s="1"/>
  <c r="O157"/>
  <c r="O159" s="1"/>
  <c r="O147"/>
  <c r="Q147" s="1"/>
  <c r="U125" l="1"/>
  <c r="S153"/>
  <c r="S155" s="1"/>
  <c r="AA153"/>
  <c r="AC103"/>
  <c r="U18"/>
  <c r="S145"/>
  <c r="Q149"/>
  <c r="Q157" s="1"/>
  <c r="Q159" s="1"/>
  <c r="S39"/>
  <c r="S149" l="1"/>
  <c r="U39"/>
  <c r="AC153"/>
  <c r="AE103"/>
  <c r="W125"/>
  <c r="U153"/>
  <c r="U155" s="1"/>
  <c r="Q151"/>
  <c r="S151" s="1"/>
  <c r="S157"/>
  <c r="S159" s="1"/>
  <c r="S147"/>
  <c r="U145"/>
  <c r="W18"/>
  <c r="Y18" l="1"/>
  <c r="W145"/>
  <c r="Y125"/>
  <c r="W153"/>
  <c r="W155" s="1"/>
  <c r="U147"/>
  <c r="U151"/>
  <c r="U149"/>
  <c r="W39"/>
  <c r="U157"/>
  <c r="U159" s="1"/>
  <c r="Y153" l="1"/>
  <c r="Y155" s="1"/>
  <c r="AA155" s="1"/>
  <c r="AC155" s="1"/>
  <c r="AE125"/>
  <c r="Y145"/>
  <c r="AE18"/>
  <c r="W147"/>
  <c r="Y147" s="1"/>
  <c r="AA147" s="1"/>
  <c r="AC147" s="1"/>
  <c r="W149"/>
  <c r="W157" s="1"/>
  <c r="W159" s="1"/>
  <c r="Y39"/>
  <c r="W151"/>
  <c r="Y149" l="1"/>
  <c r="Y151" s="1"/>
  <c r="AA39"/>
  <c r="Y157"/>
  <c r="Y159" s="1"/>
  <c r="AA149" l="1"/>
  <c r="AA157" s="1"/>
  <c r="AA159" s="1"/>
  <c r="AC39"/>
  <c r="AC149" l="1"/>
  <c r="AC157" s="1"/>
  <c r="AC159" s="1"/>
  <c r="AE39"/>
  <c r="AA151"/>
  <c r="AC151" s="1"/>
</calcChain>
</file>

<file path=xl/sharedStrings.xml><?xml version="1.0" encoding="utf-8"?>
<sst xmlns="http://schemas.openxmlformats.org/spreadsheetml/2006/main" count="108" uniqueCount="100">
  <si>
    <t>COD:</t>
  </si>
  <si>
    <t>F01 P DPO 01</t>
  </si>
  <si>
    <t>REV:</t>
  </si>
  <si>
    <t>00</t>
  </si>
  <si>
    <t>FECHA:</t>
  </si>
  <si>
    <t>DICIEMBRE 2012</t>
  </si>
  <si>
    <t xml:space="preserve">PROGRAMA ANUAL DE OBRAS PUBLICAS Y SERVICIOS RELACIONADOS CON LAS MISMAS </t>
  </si>
  <si>
    <t>PRIORIDAD</t>
  </si>
  <si>
    <t>PARTIDA</t>
  </si>
  <si>
    <t>OBRA Y/O SERVICIO</t>
  </si>
  <si>
    <t>M O N T O S    E N    M I L E S    D E    P E S O S    P A R A    E L      E  J  E  R  C  I  C  I  O          F  I  S  C  A  L    2012</t>
  </si>
  <si>
    <t>Monto aproximado en miles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</si>
  <si>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</si>
  <si>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</si>
  <si>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</si>
  <si>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</si>
  <si>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</si>
  <si>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</si>
  <si>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</si>
  <si>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</si>
  <si>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</si>
  <si>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</si>
  <si>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</si>
  <si>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</si>
  <si>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OBRA PÚBLICA</t>
  </si>
  <si>
    <t xml:space="preserve">Continuación de la 4a. Etapa de la Restauración y </t>
  </si>
  <si>
    <t>Revitalización de la Ex Hacienda Belén de las Flores</t>
  </si>
  <si>
    <t>Construcción de Obras Complementarias y Exteriores en</t>
  </si>
  <si>
    <t>el Conjunto Constituyentes, Col. Belén de las Flores,</t>
  </si>
  <si>
    <t>Delega ción Alvaro Obregón</t>
  </si>
  <si>
    <t>Continuación de la Construcción de Planta de Tratamiento</t>
  </si>
  <si>
    <t>de Aguas, Bodegas, Área Deportiva y Alumbrado Exterior,</t>
  </si>
  <si>
    <t>Cuartel y Archivo Jurídico, del Complejo Constituyentes.</t>
  </si>
  <si>
    <t>Construcción de acceso en Av. Las Torres No. 855</t>
  </si>
  <si>
    <t>Construcción de Sistema de Riego y Cisterna en Av. Las</t>
  </si>
  <si>
    <t>Torres No. 855</t>
  </si>
  <si>
    <t>SERVICIOS RELACIONADOS</t>
  </si>
  <si>
    <t>Continuación de la Supervisión y Control de la Obra</t>
  </si>
  <si>
    <t>Pública relativa a la 4a. Etapa de la Restauración y</t>
  </si>
  <si>
    <t>Revitalización de la Ex Hacienda Belén de las Flores.</t>
  </si>
  <si>
    <r>
      <t>Continuación del Servicio</t>
    </r>
    <r>
      <rPr>
        <sz val="12"/>
        <rFont val="Arial"/>
        <family val="2"/>
      </rPr>
      <t xml:space="preserve"> Relacionado</t>
    </r>
    <r>
      <rPr>
        <sz val="12"/>
        <rFont val="Arial"/>
        <family val="2"/>
      </rPr>
      <t xml:space="preserve"> con la Obra</t>
    </r>
  </si>
  <si>
    <t>Pública relativa a la Dirección Arquitectónica de la 4a.</t>
  </si>
  <si>
    <t>Etapa de la Restauración y Revitalización de la Ex</t>
  </si>
  <si>
    <t>Hacienda Belén de las Flores</t>
  </si>
  <si>
    <r>
      <t>Continuación del Dictámen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de Seguridad Estructural a</t>
    </r>
  </si>
  <si>
    <t>cargo del Sector Central y Polígono de actuación del</t>
  </si>
  <si>
    <t>Complejo Constituyentes</t>
  </si>
  <si>
    <t>Supervisión y Control de los Trabajos de Obras</t>
  </si>
  <si>
    <t>Complementarias y Exteriores, en Conjunto</t>
  </si>
  <si>
    <t>Constituyentes Col. Belén de las Flores Delegación Alvaro</t>
  </si>
  <si>
    <t>Obregón</t>
  </si>
  <si>
    <t>Continuación de la Supervisión y Control para la</t>
  </si>
  <si>
    <t>Construcción de Planta de Tratamiento de Aguas,</t>
  </si>
  <si>
    <t>Bodegas, Área Deportiva y Alumbrado Exterior, Cuartel y</t>
  </si>
  <si>
    <t>Archivo Jurídico, del Complejo Constituyentes.</t>
  </si>
  <si>
    <t>Supervisión y Control de Mantenimiento Preventivo y</t>
  </si>
  <si>
    <t>Correctivo de Inmuebles a cargo del Sector Central de la</t>
  </si>
  <si>
    <t>S.S.P.</t>
  </si>
  <si>
    <t xml:space="preserve">Servicios de Ingenieria de Costos y Control presupuestal </t>
  </si>
  <si>
    <t xml:space="preserve">de las obras de la Dirección General de Obras Públicas y </t>
  </si>
  <si>
    <t>Servicios de la Secretaria de Seguridad Pública</t>
  </si>
  <si>
    <t>Proyecto Ejecutivo para la Plaza del Comedor, reja con</t>
  </si>
  <si>
    <t>Jardinería en colindancia Sur Poniente y mejora de</t>
  </si>
  <si>
    <t>imagen estética de la torre eléctrica.</t>
  </si>
  <si>
    <t>Servicios de Director responsable de obra para el aviso</t>
  </si>
  <si>
    <t>de terminación de obras y visto bueno de seguridad y</t>
  </si>
  <si>
    <t>operación de los edificios de la Secretaría de Seguridad</t>
  </si>
  <si>
    <t>Pública.</t>
  </si>
  <si>
    <t>Revisión y verificación de las instalaciones eléctricas de</t>
  </si>
  <si>
    <t>los edificios: Centro de Inteligencia, Policía Científica,</t>
  </si>
  <si>
    <t>Exhacienda  edificio de canchas, comedor, pórtico de</t>
  </si>
  <si>
    <t>acceso, vigilancia y gimnasio, del conjunto Constituyentes.</t>
  </si>
  <si>
    <t>Estudio de eficiencía energética y análisis de cargas</t>
  </si>
  <si>
    <t>eléctricas para el ahorro de energía en el complejo</t>
  </si>
  <si>
    <t>Constituyentes.</t>
  </si>
  <si>
    <t>MANTENIMIENTO</t>
  </si>
  <si>
    <t>Mantenimiento Preventivo y Correctivo de Inmuebles a</t>
  </si>
  <si>
    <t>cargo del Sector Central de la S.S.P.</t>
  </si>
  <si>
    <t>Mantenimiento Preventivo y Correctivo a los Inmuebles</t>
  </si>
  <si>
    <t>Estratégicos denominados Centro de Inteligencia de la</t>
  </si>
  <si>
    <t>Policía Federal, Análisis Táctico, Inteligencia Policial I y</t>
  </si>
  <si>
    <t>Policía Científica, ubicados en Av. Las Torres No. 855, Av.</t>
  </si>
  <si>
    <t>Constituyentes Nos. 919 y 947 Col. Belén de las Flores,</t>
  </si>
  <si>
    <t>Delegación Álvaro Obregón, C.P. 01110, D.F.</t>
  </si>
  <si>
    <t>Mantenimiento de Domos y Fachadas de Inmuebles a</t>
  </si>
  <si>
    <t>cargo del Sector Central, ubicados en Av. Constituyentes</t>
  </si>
  <si>
    <t>No. 947, Col. Belén de las Flores, Delegación Álvaro</t>
  </si>
  <si>
    <t>Obregón C.P. 01110, D.F.</t>
  </si>
  <si>
    <t>Mantenimiento de Domos y Fachadas de Edificios</t>
  </si>
  <si>
    <t>Constituyentes Nos. 919 y 947, Col. Belén de las Flores,</t>
  </si>
  <si>
    <t>Mantenimiento Preventivo y Correctivo a los Acabados en</t>
  </si>
  <si>
    <t>Pisos, Pintura en Estructura de Domos e</t>
  </si>
  <si>
    <t>Impermeabilizante de Azoteas, de los Inmuebles a cargo</t>
  </si>
  <si>
    <t>del Sector Central de la Secretaría de Seguridad Pública,</t>
  </si>
  <si>
    <t>ubicados en Av. Constituyentes Nos. 919 y 947, Col.</t>
  </si>
  <si>
    <t>Belén de las Flores, Delegación  Álvaro Obregón, C.P.</t>
  </si>
  <si>
    <t>01110, D.F.</t>
  </si>
  <si>
    <t>Mantenimiento Preventivo y Correctivo de los Inmuebles</t>
  </si>
  <si>
    <t>de Contel en Iztapalapa, D.F.</t>
  </si>
  <si>
    <t>TOTAL DE ESTA HOJA: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</si>
</sst>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26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26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6" fillId="4" borderId="5" xfId="0" applyFont="1" applyFill="1" applyBorder="1" applyAlignment="1">
      <alignment horizontal="centerContinuous"/>
    </xf>
    <xf numFmtId="0" fontId="6" fillId="5" borderId="5" xfId="0" applyFont="1" applyFill="1" applyBorder="1" applyAlignment="1">
      <alignment horizontal="centerContinuous"/>
    </xf>
    <xf numFmtId="0" fontId="7" fillId="4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Border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/>
    <xf numFmtId="0" fontId="0" fillId="0" borderId="15" xfId="0" applyBorder="1"/>
    <xf numFmtId="44" fontId="9" fillId="0" borderId="16" xfId="1" applyFont="1" applyBorder="1"/>
    <xf numFmtId="44" fontId="10" fillId="0" borderId="0" xfId="1" applyFont="1" applyFill="1" applyBorder="1" applyAlignment="1">
      <alignment horizontal="centerContinuous"/>
    </xf>
    <xf numFmtId="44" fontId="10" fillId="0" borderId="17" xfId="1" applyFont="1" applyFill="1" applyBorder="1" applyAlignment="1">
      <alignment horizontal="centerContinuous"/>
    </xf>
    <xf numFmtId="44" fontId="10" fillId="0" borderId="18" xfId="1" applyFont="1" applyFill="1" applyBorder="1" applyAlignment="1">
      <alignment horizontal="centerContinuous"/>
    </xf>
    <xf numFmtId="10" fontId="10" fillId="0" borderId="17" xfId="2" applyNumberFormat="1" applyFont="1" applyFill="1" applyBorder="1" applyAlignment="1">
      <alignment horizontal="centerContinuous"/>
    </xf>
    <xf numFmtId="10" fontId="6" fillId="0" borderId="18" xfId="2" applyNumberFormat="1" applyFont="1" applyFill="1" applyBorder="1" applyAlignment="1">
      <alignment horizontal="center"/>
    </xf>
    <xf numFmtId="10" fontId="6" fillId="0" borderId="17" xfId="2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15" xfId="0" applyFill="1" applyBorder="1"/>
    <xf numFmtId="0" fontId="0" fillId="0" borderId="16" xfId="0" applyBorder="1"/>
    <xf numFmtId="0" fontId="0" fillId="0" borderId="0" xfId="0" applyFill="1" applyBorder="1"/>
    <xf numFmtId="10" fontId="10" fillId="0" borderId="18" xfId="2" applyNumberFormat="1" applyFont="1" applyFill="1" applyBorder="1" applyAlignment="1">
      <alignment horizontal="center"/>
    </xf>
    <xf numFmtId="10" fontId="10" fillId="0" borderId="17" xfId="2" applyNumberFormat="1" applyFont="1" applyFill="1" applyBorder="1" applyAlignment="1">
      <alignment horizontal="center"/>
    </xf>
    <xf numFmtId="10" fontId="5" fillId="0" borderId="18" xfId="2" applyNumberFormat="1" applyFont="1" applyFill="1" applyBorder="1" applyAlignment="1">
      <alignment horizontal="center"/>
    </xf>
    <xf numFmtId="10" fontId="5" fillId="0" borderId="17" xfId="2" applyNumberFormat="1" applyFont="1" applyFill="1" applyBorder="1" applyAlignment="1">
      <alignment horizontal="center"/>
    </xf>
    <xf numFmtId="0" fontId="2" fillId="0" borderId="0" xfId="0" applyFont="1" applyBorder="1"/>
    <xf numFmtId="0" fontId="11" fillId="6" borderId="0" xfId="0" applyFont="1" applyFill="1" applyBorder="1"/>
    <xf numFmtId="0" fontId="11" fillId="0" borderId="0" xfId="0" applyFont="1" applyBorder="1"/>
    <xf numFmtId="44" fontId="0" fillId="0" borderId="0" xfId="0" applyNumberFormat="1" applyFill="1"/>
    <xf numFmtId="44" fontId="6" fillId="0" borderId="0" xfId="1" applyFont="1" applyFill="1" applyBorder="1" applyAlignment="1">
      <alignment horizontal="center"/>
    </xf>
    <xf numFmtId="44" fontId="6" fillId="0" borderId="18" xfId="1" applyFont="1" applyFill="1" applyBorder="1" applyAlignment="1">
      <alignment horizontal="center"/>
    </xf>
    <xf numFmtId="44" fontId="6" fillId="0" borderId="17" xfId="1" applyFont="1" applyFill="1" applyBorder="1" applyAlignment="1">
      <alignment horizontal="center"/>
    </xf>
    <xf numFmtId="44" fontId="6" fillId="0" borderId="15" xfId="1" applyFont="1" applyFill="1" applyBorder="1" applyAlignment="1">
      <alignment horizontal="center"/>
    </xf>
    <xf numFmtId="0" fontId="11" fillId="0" borderId="14" xfId="0" applyFont="1" applyBorder="1"/>
    <xf numFmtId="0" fontId="12" fillId="0" borderId="0" xfId="0" applyFont="1" applyBorder="1"/>
    <xf numFmtId="44" fontId="6" fillId="0" borderId="18" xfId="1" applyFont="1" applyFill="1" applyBorder="1" applyAlignment="1">
      <alignment horizontal="centerContinuous"/>
    </xf>
    <xf numFmtId="44" fontId="6" fillId="0" borderId="17" xfId="1" applyFont="1" applyFill="1" applyBorder="1" applyAlignment="1">
      <alignment horizontal="centerContinuous"/>
    </xf>
    <xf numFmtId="44" fontId="6" fillId="0" borderId="15" xfId="1" applyFont="1" applyFill="1" applyBorder="1" applyAlignment="1">
      <alignment horizontal="centerContinuous"/>
    </xf>
    <xf numFmtId="0" fontId="11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11" fillId="0" borderId="14" xfId="0" applyFont="1" applyBorder="1" applyAlignment="1"/>
    <xf numFmtId="0" fontId="12" fillId="0" borderId="0" xfId="0" applyFont="1" applyBorder="1" applyAlignment="1"/>
    <xf numFmtId="0" fontId="11" fillId="0" borderId="0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5" xfId="0" applyFill="1" applyBorder="1" applyAlignment="1"/>
    <xf numFmtId="44" fontId="0" fillId="0" borderId="0" xfId="0" applyNumberFormat="1" applyFill="1" applyAlignment="1"/>
    <xf numFmtId="0" fontId="0" fillId="0" borderId="0" xfId="0" applyAlignment="1"/>
    <xf numFmtId="0" fontId="2" fillId="0" borderId="14" xfId="0" applyFont="1" applyBorder="1"/>
    <xf numFmtId="0" fontId="11" fillId="8" borderId="0" xfId="0" applyFont="1" applyFill="1" applyBorder="1"/>
    <xf numFmtId="44" fontId="1" fillId="0" borderId="0" xfId="1" applyFill="1" applyBorder="1"/>
    <xf numFmtId="44" fontId="1" fillId="0" borderId="17" xfId="1" applyFill="1" applyBorder="1"/>
    <xf numFmtId="10" fontId="6" fillId="0" borderId="18" xfId="2" applyNumberFormat="1" applyFont="1" applyFill="1" applyBorder="1" applyAlignment="1">
      <alignment horizontal="centerContinuous"/>
    </xf>
    <xf numFmtId="10" fontId="6" fillId="0" borderId="17" xfId="2" applyNumberFormat="1" applyFont="1" applyFill="1" applyBorder="1" applyAlignment="1">
      <alignment horizontal="centerContinuous"/>
    </xf>
    <xf numFmtId="44" fontId="13" fillId="0" borderId="18" xfId="0" applyNumberFormat="1" applyFont="1" applyFill="1" applyBorder="1"/>
    <xf numFmtId="44" fontId="13" fillId="0" borderId="17" xfId="0" applyNumberFormat="1" applyFont="1" applyFill="1" applyBorder="1"/>
    <xf numFmtId="44" fontId="13" fillId="0" borderId="18" xfId="0" applyNumberFormat="1" applyFont="1" applyFill="1" applyBorder="1" applyAlignment="1">
      <alignment horizontal="center"/>
    </xf>
    <xf numFmtId="44" fontId="13" fillId="0" borderId="17" xfId="0" applyNumberFormat="1" applyFont="1" applyFill="1" applyBorder="1" applyAlignment="1">
      <alignment horizontal="center"/>
    </xf>
    <xf numFmtId="0" fontId="11" fillId="10" borderId="0" xfId="0" applyFont="1" applyFill="1" applyBorder="1"/>
    <xf numFmtId="0" fontId="2" fillId="0" borderId="14" xfId="0" applyFont="1" applyFill="1" applyBorder="1"/>
    <xf numFmtId="44" fontId="9" fillId="0" borderId="16" xfId="1" applyFont="1" applyFill="1" applyBorder="1"/>
    <xf numFmtId="44" fontId="6" fillId="0" borderId="0" xfId="1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11" fillId="0" borderId="0" xfId="0" applyFont="1"/>
    <xf numFmtId="10" fontId="6" fillId="0" borderId="0" xfId="2" applyNumberFormat="1" applyFont="1" applyFill="1" applyBorder="1" applyAlignment="1">
      <alignment horizontal="centerContinuous"/>
    </xf>
    <xf numFmtId="44" fontId="13" fillId="0" borderId="0" xfId="0" applyNumberFormat="1" applyFont="1" applyFill="1" applyBorder="1" applyAlignment="1">
      <alignment horizontal="center"/>
    </xf>
    <xf numFmtId="44" fontId="9" fillId="0" borderId="14" xfId="1" applyFont="1" applyFill="1" applyBorder="1"/>
    <xf numFmtId="44" fontId="6" fillId="0" borderId="14" xfId="1" applyFont="1" applyFill="1" applyBorder="1" applyAlignment="1">
      <alignment horizontal="center"/>
    </xf>
    <xf numFmtId="10" fontId="10" fillId="0" borderId="0" xfId="2" applyNumberFormat="1" applyFont="1" applyFill="1" applyBorder="1" applyAlignment="1">
      <alignment horizontal="center"/>
    </xf>
    <xf numFmtId="0" fontId="11" fillId="0" borderId="19" xfId="0" applyFont="1" applyBorder="1" applyAlignment="1"/>
    <xf numFmtId="0" fontId="12" fillId="0" borderId="20" xfId="0" applyFont="1" applyBorder="1" applyAlignment="1"/>
    <xf numFmtId="0" fontId="11" fillId="0" borderId="20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0" xfId="0" applyFill="1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10" fontId="10" fillId="0" borderId="23" xfId="2" applyNumberFormat="1" applyFont="1" applyFill="1" applyBorder="1" applyAlignment="1">
      <alignment horizontal="center"/>
    </xf>
    <xf numFmtId="10" fontId="10" fillId="0" borderId="24" xfId="2" applyNumberFormat="1" applyFont="1" applyFill="1" applyBorder="1" applyAlignment="1">
      <alignment horizontal="center"/>
    </xf>
    <xf numFmtId="0" fontId="0" fillId="0" borderId="21" xfId="0" applyFill="1" applyBorder="1" applyAlignment="1"/>
    <xf numFmtId="0" fontId="2" fillId="0" borderId="0" xfId="0" applyFont="1" applyFill="1" applyBorder="1"/>
    <xf numFmtId="44" fontId="6" fillId="0" borderId="0" xfId="1" applyFont="1" applyFill="1" applyBorder="1" applyAlignment="1">
      <alignment horizontal="center" vertical="center"/>
    </xf>
    <xf numFmtId="44" fontId="9" fillId="0" borderId="7" xfId="1" applyFont="1" applyBorder="1"/>
    <xf numFmtId="10" fontId="6" fillId="0" borderId="25" xfId="2" applyNumberFormat="1" applyFont="1" applyFill="1" applyBorder="1" applyAlignment="1">
      <alignment horizontal="center"/>
    </xf>
    <xf numFmtId="10" fontId="6" fillId="0" borderId="26" xfId="2" applyNumberFormat="1" applyFont="1" applyFill="1" applyBorder="1" applyAlignment="1">
      <alignment horizontal="center"/>
    </xf>
    <xf numFmtId="10" fontId="6" fillId="0" borderId="0" xfId="2" applyNumberFormat="1" applyFont="1" applyFill="1" applyBorder="1" applyAlignment="1">
      <alignment horizontal="center"/>
    </xf>
    <xf numFmtId="0" fontId="0" fillId="0" borderId="25" xfId="0" applyFill="1" applyBorder="1"/>
    <xf numFmtId="0" fontId="0" fillId="0" borderId="27" xfId="0" applyFill="1" applyBorder="1"/>
    <xf numFmtId="0" fontId="6" fillId="0" borderId="28" xfId="0" applyFont="1" applyBorder="1"/>
    <xf numFmtId="0" fontId="0" fillId="0" borderId="28" xfId="0" applyBorder="1"/>
    <xf numFmtId="0" fontId="0" fillId="0" borderId="29" xfId="0" applyBorder="1"/>
    <xf numFmtId="0" fontId="6" fillId="0" borderId="1" xfId="0" applyFont="1" applyBorder="1"/>
    <xf numFmtId="0" fontId="6" fillId="0" borderId="3" xfId="0" applyFont="1" applyBorder="1"/>
    <xf numFmtId="0" fontId="0" fillId="0" borderId="3" xfId="0" applyBorder="1"/>
    <xf numFmtId="0" fontId="6" fillId="0" borderId="3" xfId="0" applyFont="1" applyBorder="1" applyAlignment="1">
      <alignment horizontal="right"/>
    </xf>
    <xf numFmtId="44" fontId="6" fillId="0" borderId="0" xfId="0" applyNumberFormat="1" applyFont="1" applyBorder="1" applyAlignment="1">
      <alignment horizontal="right"/>
    </xf>
    <xf numFmtId="44" fontId="6" fillId="0" borderId="18" xfId="0" applyNumberFormat="1" applyFont="1" applyBorder="1" applyAlignment="1">
      <alignment horizontal="right"/>
    </xf>
    <xf numFmtId="44" fontId="6" fillId="0" borderId="17" xfId="0" applyNumberFormat="1" applyFont="1" applyBorder="1" applyAlignment="1">
      <alignment horizontal="right"/>
    </xf>
    <xf numFmtId="44" fontId="6" fillId="0" borderId="18" xfId="1" applyFont="1" applyBorder="1"/>
    <xf numFmtId="44" fontId="6" fillId="0" borderId="17" xfId="1" applyFont="1" applyBorder="1"/>
    <xf numFmtId="44" fontId="6" fillId="0" borderId="31" xfId="1" applyFont="1" applyBorder="1"/>
    <xf numFmtId="0" fontId="6" fillId="0" borderId="6" xfId="0" applyFont="1" applyBorder="1"/>
    <xf numFmtId="0" fontId="6" fillId="0" borderId="8" xfId="0" applyFont="1" applyBorder="1"/>
    <xf numFmtId="0" fontId="0" fillId="0" borderId="8" xfId="0" applyBorder="1"/>
    <xf numFmtId="0" fontId="6" fillId="0" borderId="8" xfId="0" applyFont="1" applyBorder="1" applyAlignment="1">
      <alignment horizontal="right"/>
    </xf>
    <xf numFmtId="44" fontId="6" fillId="0" borderId="8" xfId="0" applyNumberFormat="1" applyFont="1" applyBorder="1" applyAlignment="1">
      <alignment horizontal="right"/>
    </xf>
    <xf numFmtId="44" fontId="6" fillId="0" borderId="25" xfId="0" applyNumberFormat="1" applyFont="1" applyBorder="1" applyAlignment="1">
      <alignment horizontal="centerContinuous"/>
    </xf>
    <xf numFmtId="44" fontId="6" fillId="0" borderId="26" xfId="0" applyNumberFormat="1" applyFont="1" applyBorder="1" applyAlignment="1">
      <alignment horizontal="centerContinuous"/>
    </xf>
    <xf numFmtId="44" fontId="6" fillId="0" borderId="3" xfId="0" applyNumberFormat="1" applyFont="1" applyBorder="1" applyAlignment="1">
      <alignment horizontal="right"/>
    </xf>
    <xf numFmtId="44" fontId="6" fillId="0" borderId="18" xfId="0" applyNumberFormat="1" applyFont="1" applyBorder="1" applyAlignment="1">
      <alignment horizontal="right" vertical="center"/>
    </xf>
    <xf numFmtId="0" fontId="0" fillId="0" borderId="30" xfId="0" applyBorder="1"/>
    <xf numFmtId="0" fontId="6" fillId="0" borderId="19" xfId="0" applyFont="1" applyBorder="1"/>
    <xf numFmtId="0" fontId="6" fillId="0" borderId="20" xfId="0" applyFont="1" applyBorder="1"/>
    <xf numFmtId="0" fontId="0" fillId="0" borderId="20" xfId="0" applyBorder="1"/>
    <xf numFmtId="0" fontId="6" fillId="0" borderId="20" xfId="0" applyFont="1" applyBorder="1" applyAlignment="1">
      <alignment horizontal="right"/>
    </xf>
    <xf numFmtId="44" fontId="6" fillId="0" borderId="20" xfId="0" applyNumberFormat="1" applyFont="1" applyBorder="1" applyAlignment="1">
      <alignment horizontal="right"/>
    </xf>
    <xf numFmtId="44" fontId="6" fillId="0" borderId="23" xfId="0" applyNumberFormat="1" applyFont="1" applyBorder="1" applyAlignment="1">
      <alignment horizontal="centerContinuous"/>
    </xf>
    <xf numFmtId="44" fontId="6" fillId="0" borderId="24" xfId="0" applyNumberFormat="1" applyFont="1" applyBorder="1" applyAlignment="1">
      <alignment horizontal="centerContinuous"/>
    </xf>
    <xf numFmtId="0" fontId="2" fillId="0" borderId="0" xfId="0" applyFont="1"/>
    <xf numFmtId="44" fontId="0" fillId="0" borderId="0" xfId="0" applyNumberFormat="1"/>
    <xf numFmtId="0" fontId="0" fillId="0" borderId="0" xfId="0" applyBorder="1" applyAlignment="1">
      <alignment vertical="center"/>
    </xf>
    <xf numFmtId="0" fontId="6" fillId="0" borderId="0" xfId="0" applyFont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23" xfId="0" applyNumberFormat="1" applyFont="1" applyBorder="1" applyAlignment="1">
      <alignment horizontal="center"/>
    </xf>
    <xf numFmtId="44" fontId="6" fillId="0" borderId="24" xfId="0" applyNumberFormat="1" applyFont="1" applyBorder="1" applyAlignment="1">
      <alignment horizontal="center"/>
    </xf>
    <xf numFmtId="44" fontId="6" fillId="0" borderId="32" xfId="0" applyNumberFormat="1" applyFont="1" applyBorder="1" applyAlignment="1">
      <alignment horizontal="center"/>
    </xf>
    <xf numFmtId="44" fontId="6" fillId="0" borderId="13" xfId="0" applyNumberFormat="1" applyFont="1" applyBorder="1" applyAlignment="1">
      <alignment horizontal="center"/>
    </xf>
    <xf numFmtId="44" fontId="6" fillId="0" borderId="12" xfId="0" applyNumberFormat="1" applyFont="1" applyBorder="1" applyAlignment="1">
      <alignment horizontal="center"/>
    </xf>
    <xf numFmtId="44" fontId="6" fillId="0" borderId="30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44" fontId="6" fillId="0" borderId="25" xfId="0" applyNumberFormat="1" applyFont="1" applyBorder="1" applyAlignment="1">
      <alignment horizont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44" fontId="6" fillId="0" borderId="13" xfId="1" applyFont="1" applyBorder="1" applyAlignment="1">
      <alignment horizontal="center"/>
    </xf>
    <xf numFmtId="44" fontId="6" fillId="0" borderId="12" xfId="1" applyFont="1" applyBorder="1" applyAlignment="1">
      <alignment horizontal="center"/>
    </xf>
    <xf numFmtId="44" fontId="6" fillId="0" borderId="30" xfId="1" applyFont="1" applyBorder="1" applyAlignment="1">
      <alignment horizontal="center"/>
    </xf>
    <xf numFmtId="44" fontId="6" fillId="0" borderId="25" xfId="1" applyFont="1" applyFill="1" applyBorder="1" applyAlignment="1">
      <alignment horizontal="center"/>
    </xf>
    <xf numFmtId="44" fontId="6" fillId="0" borderId="26" xfId="1" applyFont="1" applyFill="1" applyBorder="1" applyAlignment="1">
      <alignment horizontal="center"/>
    </xf>
    <xf numFmtId="44" fontId="6" fillId="0" borderId="18" xfId="1" applyFont="1" applyFill="1" applyBorder="1" applyAlignment="1">
      <alignment horizontal="center"/>
    </xf>
    <xf numFmtId="44" fontId="6" fillId="0" borderId="17" xfId="1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44" fontId="6" fillId="9" borderId="18" xfId="1" applyFont="1" applyFill="1" applyBorder="1" applyAlignment="1">
      <alignment horizontal="center"/>
    </xf>
    <xf numFmtId="44" fontId="6" fillId="9" borderId="17" xfId="1" applyFont="1" applyFill="1" applyBorder="1" applyAlignment="1">
      <alignment horizontal="center"/>
    </xf>
    <xf numFmtId="44" fontId="6" fillId="9" borderId="0" xfId="1" applyFont="1" applyFill="1" applyBorder="1" applyAlignment="1">
      <alignment horizontal="center"/>
    </xf>
    <xf numFmtId="44" fontId="6" fillId="0" borderId="15" xfId="1" applyFont="1" applyFill="1" applyBorder="1" applyAlignment="1">
      <alignment horizontal="center"/>
    </xf>
    <xf numFmtId="44" fontId="6" fillId="9" borderId="15" xfId="1" applyFont="1" applyFill="1" applyBorder="1" applyAlignment="1">
      <alignment horizontal="center"/>
    </xf>
    <xf numFmtId="44" fontId="6" fillId="9" borderId="18" xfId="0" applyNumberFormat="1" applyFont="1" applyFill="1" applyBorder="1" applyAlignment="1">
      <alignment horizontal="center"/>
    </xf>
    <xf numFmtId="44" fontId="6" fillId="9" borderId="15" xfId="0" applyNumberFormat="1" applyFont="1" applyFill="1" applyBorder="1" applyAlignment="1">
      <alignment horizontal="center"/>
    </xf>
    <xf numFmtId="44" fontId="13" fillId="0" borderId="18" xfId="0" applyNumberFormat="1" applyFont="1" applyFill="1" applyBorder="1" applyAlignment="1">
      <alignment horizontal="center"/>
    </xf>
    <xf numFmtId="44" fontId="13" fillId="0" borderId="17" xfId="0" applyNumberFormat="1" applyFont="1" applyFill="1" applyBorder="1" applyAlignment="1">
      <alignment horizontal="center"/>
    </xf>
    <xf numFmtId="44" fontId="6" fillId="7" borderId="0" xfId="1" applyFont="1" applyFill="1" applyBorder="1" applyAlignment="1">
      <alignment horizontal="center"/>
    </xf>
    <xf numFmtId="44" fontId="6" fillId="7" borderId="17" xfId="1" applyFont="1" applyFill="1" applyBorder="1" applyAlignment="1">
      <alignment horizontal="center"/>
    </xf>
    <xf numFmtId="44" fontId="6" fillId="7" borderId="18" xfId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textRotation="90"/>
    </xf>
    <xf numFmtId="0" fontId="5" fillId="3" borderId="6" xfId="0" applyFont="1" applyFill="1" applyBorder="1" applyAlignment="1">
      <alignment horizontal="left" textRotation="90"/>
    </xf>
    <xf numFmtId="0" fontId="5" fillId="3" borderId="2" xfId="0" applyFont="1" applyFill="1" applyBorder="1" applyAlignment="1">
      <alignment horizontal="center" textRotation="90"/>
    </xf>
    <xf numFmtId="0" fontId="5" fillId="3" borderId="7" xfId="0" applyFont="1" applyFill="1" applyBorder="1" applyAlignment="1">
      <alignment horizontal="center" textRotation="9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49" fontId="2" fillId="0" borderId="0" xfId="0" applyNumberFormat="1" applyFont="1" applyAlignment="1">
      <alignment horizontal="left" vertical="center" indent="2"/>
    </xf>
  </cellXfs>
  <cellStyles count="4">
    <cellStyle name="Euro" xfId="3"/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3</xdr:col>
      <xdr:colOff>409575</xdr:colOff>
      <xdr:row>8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47625"/>
          <a:ext cx="10001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1156607</xdr:colOff>
      <xdr:row>17</xdr:row>
      <xdr:rowOff>6571</xdr:rowOff>
    </xdr:from>
    <xdr:to>
      <xdr:col>25</xdr:col>
      <xdr:colOff>571500</xdr:colOff>
      <xdr:row>18</xdr:row>
      <xdr:rowOff>0</xdr:rowOff>
    </xdr:to>
    <xdr:sp macro="" textlink="">
      <xdr:nvSpPr>
        <xdr:cNvPr id="3" name="2 Rectángulo"/>
        <xdr:cNvSpPr/>
      </xdr:nvSpPr>
      <xdr:spPr>
        <a:xfrm>
          <a:off x="6214382" y="3302221"/>
          <a:ext cx="11616418" cy="193454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1</xdr:colOff>
      <xdr:row>20</xdr:row>
      <xdr:rowOff>5953</xdr:rowOff>
    </xdr:from>
    <xdr:to>
      <xdr:col>25</xdr:col>
      <xdr:colOff>571500</xdr:colOff>
      <xdr:row>21</xdr:row>
      <xdr:rowOff>22411</xdr:rowOff>
    </xdr:to>
    <xdr:sp macro="" textlink="">
      <xdr:nvSpPr>
        <xdr:cNvPr id="4" name="3 Rectángulo"/>
        <xdr:cNvSpPr/>
      </xdr:nvSpPr>
      <xdr:spPr>
        <a:xfrm>
          <a:off x="6219826" y="3777853"/>
          <a:ext cx="11610974" cy="216483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17</xdr:col>
      <xdr:colOff>582705</xdr:colOff>
      <xdr:row>116</xdr:row>
      <xdr:rowOff>56029</xdr:rowOff>
    </xdr:from>
    <xdr:to>
      <xdr:col>29</xdr:col>
      <xdr:colOff>571499</xdr:colOff>
      <xdr:row>118</xdr:row>
      <xdr:rowOff>1681</xdr:rowOff>
    </xdr:to>
    <xdr:sp macro="" textlink="">
      <xdr:nvSpPr>
        <xdr:cNvPr id="5" name="4 Rectángulo"/>
        <xdr:cNvSpPr/>
      </xdr:nvSpPr>
      <xdr:spPr>
        <a:xfrm>
          <a:off x="13193805" y="20258554"/>
          <a:ext cx="6961094" cy="212352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5951</xdr:colOff>
      <xdr:row>124</xdr:row>
      <xdr:rowOff>5953</xdr:rowOff>
    </xdr:from>
    <xdr:to>
      <xdr:col>26</xdr:col>
      <xdr:colOff>11205</xdr:colOff>
      <xdr:row>124</xdr:row>
      <xdr:rowOff>179294</xdr:rowOff>
    </xdr:to>
    <xdr:sp macro="" textlink="">
      <xdr:nvSpPr>
        <xdr:cNvPr id="6" name="5 Rectángulo"/>
        <xdr:cNvSpPr/>
      </xdr:nvSpPr>
      <xdr:spPr>
        <a:xfrm>
          <a:off x="6225776" y="21513403"/>
          <a:ext cx="11625754" cy="173341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16</xdr:col>
      <xdr:colOff>33617</xdr:colOff>
      <xdr:row>102</xdr:row>
      <xdr:rowOff>1</xdr:rowOff>
    </xdr:from>
    <xdr:to>
      <xdr:col>29</xdr:col>
      <xdr:colOff>582705</xdr:colOff>
      <xdr:row>102</xdr:row>
      <xdr:rowOff>190501</xdr:rowOff>
    </xdr:to>
    <xdr:sp macro="" textlink="">
      <xdr:nvSpPr>
        <xdr:cNvPr id="7" name="6 Rectángulo"/>
        <xdr:cNvSpPr/>
      </xdr:nvSpPr>
      <xdr:spPr>
        <a:xfrm>
          <a:off x="12063692" y="17668876"/>
          <a:ext cx="8102413" cy="190500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8</xdr:col>
      <xdr:colOff>4082</xdr:colOff>
      <xdr:row>29</xdr:row>
      <xdr:rowOff>73244</xdr:rowOff>
    </xdr:from>
    <xdr:to>
      <xdr:col>13</xdr:col>
      <xdr:colOff>571501</xdr:colOff>
      <xdr:row>31</xdr:row>
      <xdr:rowOff>0</xdr:rowOff>
    </xdr:to>
    <xdr:sp macro="" textlink="">
      <xdr:nvSpPr>
        <xdr:cNvPr id="8" name="7 Rectángulo"/>
        <xdr:cNvSpPr/>
      </xdr:nvSpPr>
      <xdr:spPr>
        <a:xfrm>
          <a:off x="7385957" y="5397719"/>
          <a:ext cx="3472544" cy="202981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10</xdr:col>
      <xdr:colOff>0</xdr:colOff>
      <xdr:row>51</xdr:row>
      <xdr:rowOff>9603</xdr:rowOff>
    </xdr:from>
    <xdr:to>
      <xdr:col>27</xdr:col>
      <xdr:colOff>560294</xdr:colOff>
      <xdr:row>51</xdr:row>
      <xdr:rowOff>190500</xdr:rowOff>
    </xdr:to>
    <xdr:sp macro="" textlink="">
      <xdr:nvSpPr>
        <xdr:cNvPr id="9" name="8 Rectángulo"/>
        <xdr:cNvSpPr/>
      </xdr:nvSpPr>
      <xdr:spPr>
        <a:xfrm>
          <a:off x="8543925" y="8982153"/>
          <a:ext cx="10437719" cy="180897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1</xdr:colOff>
      <xdr:row>56</xdr:row>
      <xdr:rowOff>9524</xdr:rowOff>
    </xdr:from>
    <xdr:to>
      <xdr:col>28</xdr:col>
      <xdr:colOff>0</xdr:colOff>
      <xdr:row>57</xdr:row>
      <xdr:rowOff>11206</xdr:rowOff>
    </xdr:to>
    <xdr:sp macro="" textlink="">
      <xdr:nvSpPr>
        <xdr:cNvPr id="10" name="9 Rectángulo"/>
        <xdr:cNvSpPr/>
      </xdr:nvSpPr>
      <xdr:spPr>
        <a:xfrm>
          <a:off x="6219826" y="9858374"/>
          <a:ext cx="12782549" cy="201707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15</xdr:col>
      <xdr:colOff>571500</xdr:colOff>
      <xdr:row>105</xdr:row>
      <xdr:rowOff>11207</xdr:rowOff>
    </xdr:from>
    <xdr:to>
      <xdr:col>29</xdr:col>
      <xdr:colOff>560294</xdr:colOff>
      <xdr:row>106</xdr:row>
      <xdr:rowOff>1</xdr:rowOff>
    </xdr:to>
    <xdr:sp macro="" textlink="">
      <xdr:nvSpPr>
        <xdr:cNvPr id="11" name="10 Rectángulo"/>
        <xdr:cNvSpPr/>
      </xdr:nvSpPr>
      <xdr:spPr>
        <a:xfrm>
          <a:off x="12020550" y="18146807"/>
          <a:ext cx="8123144" cy="188819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16328</xdr:colOff>
      <xdr:row>24</xdr:row>
      <xdr:rowOff>8675</xdr:rowOff>
    </xdr:from>
    <xdr:to>
      <xdr:col>24</xdr:col>
      <xdr:colOff>11206</xdr:colOff>
      <xdr:row>25</xdr:row>
      <xdr:rowOff>22411</xdr:rowOff>
    </xdr:to>
    <xdr:sp macro="" textlink="">
      <xdr:nvSpPr>
        <xdr:cNvPr id="12" name="11 Rectángulo"/>
        <xdr:cNvSpPr/>
      </xdr:nvSpPr>
      <xdr:spPr>
        <a:xfrm>
          <a:off x="6236153" y="4456850"/>
          <a:ext cx="10453328" cy="213761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1</xdr:colOff>
      <xdr:row>47</xdr:row>
      <xdr:rowOff>0</xdr:rowOff>
    </xdr:from>
    <xdr:to>
      <xdr:col>12</xdr:col>
      <xdr:colOff>1</xdr:colOff>
      <xdr:row>48</xdr:row>
      <xdr:rowOff>0</xdr:rowOff>
    </xdr:to>
    <xdr:sp macro="" textlink="">
      <xdr:nvSpPr>
        <xdr:cNvPr id="13" name="12 Rectángulo"/>
        <xdr:cNvSpPr/>
      </xdr:nvSpPr>
      <xdr:spPr>
        <a:xfrm>
          <a:off x="6219826" y="8296275"/>
          <a:ext cx="3486150" cy="200025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56029</xdr:colOff>
      <xdr:row>42</xdr:row>
      <xdr:rowOff>11207</xdr:rowOff>
    </xdr:from>
    <xdr:to>
      <xdr:col>28</xdr:col>
      <xdr:colOff>0</xdr:colOff>
      <xdr:row>43</xdr:row>
      <xdr:rowOff>11206</xdr:rowOff>
    </xdr:to>
    <xdr:sp macro="" textlink="">
      <xdr:nvSpPr>
        <xdr:cNvPr id="14" name="13 Rectángulo"/>
        <xdr:cNvSpPr/>
      </xdr:nvSpPr>
      <xdr:spPr>
        <a:xfrm>
          <a:off x="6275854" y="7431182"/>
          <a:ext cx="12726521" cy="200024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6</xdr:col>
      <xdr:colOff>19051</xdr:colOff>
      <xdr:row>38</xdr:row>
      <xdr:rowOff>0</xdr:rowOff>
    </xdr:from>
    <xdr:to>
      <xdr:col>29</xdr:col>
      <xdr:colOff>515470</xdr:colOff>
      <xdr:row>39</xdr:row>
      <xdr:rowOff>11205</xdr:rowOff>
    </xdr:to>
    <xdr:sp macro="" textlink="">
      <xdr:nvSpPr>
        <xdr:cNvPr id="15" name="14 Rectángulo"/>
        <xdr:cNvSpPr/>
      </xdr:nvSpPr>
      <xdr:spPr>
        <a:xfrm>
          <a:off x="6238876" y="6743700"/>
          <a:ext cx="13859994" cy="211230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18</xdr:col>
      <xdr:colOff>11206</xdr:colOff>
      <xdr:row>27</xdr:row>
      <xdr:rowOff>67237</xdr:rowOff>
    </xdr:from>
    <xdr:to>
      <xdr:col>30</xdr:col>
      <xdr:colOff>11207</xdr:colOff>
      <xdr:row>29</xdr:row>
      <xdr:rowOff>0</xdr:rowOff>
    </xdr:to>
    <xdr:sp macro="" textlink="">
      <xdr:nvSpPr>
        <xdr:cNvPr id="16" name="15 Rectángulo"/>
        <xdr:cNvSpPr/>
      </xdr:nvSpPr>
      <xdr:spPr>
        <a:xfrm>
          <a:off x="13203331" y="5115487"/>
          <a:ext cx="6972301" cy="208988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20</xdr:col>
      <xdr:colOff>33617</xdr:colOff>
      <xdr:row>112</xdr:row>
      <xdr:rowOff>11206</xdr:rowOff>
    </xdr:from>
    <xdr:to>
      <xdr:col>29</xdr:col>
      <xdr:colOff>560293</xdr:colOff>
      <xdr:row>113</xdr:row>
      <xdr:rowOff>0</xdr:rowOff>
    </xdr:to>
    <xdr:sp macro="" textlink="">
      <xdr:nvSpPr>
        <xdr:cNvPr id="17" name="16 Rectángulo"/>
        <xdr:cNvSpPr/>
      </xdr:nvSpPr>
      <xdr:spPr>
        <a:xfrm>
          <a:off x="14387792" y="19413631"/>
          <a:ext cx="5755901" cy="188819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15</xdr:col>
      <xdr:colOff>582704</xdr:colOff>
      <xdr:row>132</xdr:row>
      <xdr:rowOff>11207</xdr:rowOff>
    </xdr:from>
    <xdr:to>
      <xdr:col>29</xdr:col>
      <xdr:colOff>560293</xdr:colOff>
      <xdr:row>133</xdr:row>
      <xdr:rowOff>11207</xdr:rowOff>
    </xdr:to>
    <xdr:sp macro="" textlink="">
      <xdr:nvSpPr>
        <xdr:cNvPr id="18" name="17 Rectángulo"/>
        <xdr:cNvSpPr/>
      </xdr:nvSpPr>
      <xdr:spPr>
        <a:xfrm>
          <a:off x="12031754" y="22985507"/>
          <a:ext cx="8111939" cy="200025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9</xdr:col>
      <xdr:colOff>565338</xdr:colOff>
      <xdr:row>65</xdr:row>
      <xdr:rowOff>11206</xdr:rowOff>
    </xdr:from>
    <xdr:to>
      <xdr:col>29</xdr:col>
      <xdr:colOff>560294</xdr:colOff>
      <xdr:row>66</xdr:row>
      <xdr:rowOff>0</xdr:rowOff>
    </xdr:to>
    <xdr:sp macro="" textlink="">
      <xdr:nvSpPr>
        <xdr:cNvPr id="19" name="18 Rectángulo"/>
        <xdr:cNvSpPr/>
      </xdr:nvSpPr>
      <xdr:spPr>
        <a:xfrm>
          <a:off x="8528238" y="11412631"/>
          <a:ext cx="11615456" cy="188819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20</xdr:col>
      <xdr:colOff>11216</xdr:colOff>
      <xdr:row>69</xdr:row>
      <xdr:rowOff>0</xdr:rowOff>
    </xdr:from>
    <xdr:to>
      <xdr:col>25</xdr:col>
      <xdr:colOff>582705</xdr:colOff>
      <xdr:row>70</xdr:row>
      <xdr:rowOff>22412</xdr:rowOff>
    </xdr:to>
    <xdr:sp macro="" textlink="">
      <xdr:nvSpPr>
        <xdr:cNvPr id="20" name="19 Rectángulo"/>
        <xdr:cNvSpPr/>
      </xdr:nvSpPr>
      <xdr:spPr>
        <a:xfrm>
          <a:off x="14365391" y="12077700"/>
          <a:ext cx="3476614" cy="203387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19</xdr:col>
      <xdr:colOff>571500</xdr:colOff>
      <xdr:row>73</xdr:row>
      <xdr:rowOff>22411</xdr:rowOff>
    </xdr:from>
    <xdr:to>
      <xdr:col>29</xdr:col>
      <xdr:colOff>571537</xdr:colOff>
      <xdr:row>74</xdr:row>
      <xdr:rowOff>22410</xdr:rowOff>
    </xdr:to>
    <xdr:sp macro="" textlink="">
      <xdr:nvSpPr>
        <xdr:cNvPr id="21" name="20 Rectángulo"/>
        <xdr:cNvSpPr/>
      </xdr:nvSpPr>
      <xdr:spPr>
        <a:xfrm>
          <a:off x="14344650" y="12719236"/>
          <a:ext cx="5810287" cy="180974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20</xdr:col>
      <xdr:colOff>11206</xdr:colOff>
      <xdr:row>78</xdr:row>
      <xdr:rowOff>22412</xdr:rowOff>
    </xdr:from>
    <xdr:to>
      <xdr:col>27</xdr:col>
      <xdr:colOff>571525</xdr:colOff>
      <xdr:row>79</xdr:row>
      <xdr:rowOff>22412</xdr:rowOff>
    </xdr:to>
    <xdr:sp macro="" textlink="">
      <xdr:nvSpPr>
        <xdr:cNvPr id="22" name="21 Rectángulo"/>
        <xdr:cNvSpPr/>
      </xdr:nvSpPr>
      <xdr:spPr>
        <a:xfrm>
          <a:off x="14365381" y="13519337"/>
          <a:ext cx="4627494" cy="180975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20</xdr:col>
      <xdr:colOff>0</xdr:colOff>
      <xdr:row>83</xdr:row>
      <xdr:rowOff>22412</xdr:rowOff>
    </xdr:from>
    <xdr:to>
      <xdr:col>29</xdr:col>
      <xdr:colOff>560331</xdr:colOff>
      <xdr:row>84</xdr:row>
      <xdr:rowOff>0</xdr:rowOff>
    </xdr:to>
    <xdr:sp macro="" textlink="">
      <xdr:nvSpPr>
        <xdr:cNvPr id="23" name="22 Rectángulo"/>
        <xdr:cNvSpPr/>
      </xdr:nvSpPr>
      <xdr:spPr>
        <a:xfrm>
          <a:off x="14354175" y="14319437"/>
          <a:ext cx="5789556" cy="158563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29</xdr:col>
      <xdr:colOff>582705</xdr:colOff>
      <xdr:row>61</xdr:row>
      <xdr:rowOff>201705</xdr:rowOff>
    </xdr:to>
    <xdr:sp macro="" textlink="">
      <xdr:nvSpPr>
        <xdr:cNvPr id="24" name="23 Rectángulo"/>
        <xdr:cNvSpPr/>
      </xdr:nvSpPr>
      <xdr:spPr>
        <a:xfrm>
          <a:off x="16678275" y="10725150"/>
          <a:ext cx="3487830" cy="201705"/>
        </a:xfrm>
        <a:prstGeom prst="rect">
          <a:avLst/>
        </a:prstGeom>
        <a:noFill/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0"/>
  <sheetViews>
    <sheetView tabSelected="1" view="pageBreakPreview" zoomScale="85" zoomScaleNormal="70" zoomScaleSheetLayoutView="85" workbookViewId="0">
      <selection activeCell="E11" sqref="E11"/>
    </sheetView>
  </sheetViews>
  <sheetFormatPr baseColWidth="10" defaultRowHeight="12.75"/>
  <cols>
    <col min="1" max="1" width="4.140625" customWidth="1"/>
    <col min="2" max="2" width="6.140625" customWidth="1"/>
    <col min="3" max="3" width="3" customWidth="1"/>
    <col min="4" max="4" width="20.140625" customWidth="1"/>
    <col min="5" max="5" width="42.42578125" customWidth="1"/>
    <col min="6" max="6" width="17.42578125" bestFit="1" customWidth="1"/>
    <col min="7" max="30" width="8.7109375" customWidth="1"/>
    <col min="31" max="31" width="17" customWidth="1"/>
  </cols>
  <sheetData>
    <row r="1" spans="1:30" ht="3.75" customHeight="1"/>
    <row r="2" spans="1:30">
      <c r="AA2" s="186" t="s">
        <v>0</v>
      </c>
      <c r="AB2" s="187" t="s">
        <v>1</v>
      </c>
      <c r="AC2" s="187"/>
      <c r="AD2" s="187"/>
    </row>
    <row r="3" spans="1:30">
      <c r="AA3" s="186"/>
      <c r="AB3" s="187"/>
      <c r="AC3" s="187"/>
      <c r="AD3" s="187"/>
    </row>
    <row r="4" spans="1:30" ht="15.75">
      <c r="AA4" s="1"/>
      <c r="AB4" s="2"/>
      <c r="AC4" s="2"/>
      <c r="AD4" s="2"/>
    </row>
    <row r="5" spans="1:30">
      <c r="AA5" s="186" t="s">
        <v>2</v>
      </c>
      <c r="AB5" s="188" t="s">
        <v>3</v>
      </c>
      <c r="AC5" s="188"/>
      <c r="AD5" s="188"/>
    </row>
    <row r="6" spans="1:30">
      <c r="AA6" s="186"/>
      <c r="AB6" s="188"/>
      <c r="AC6" s="188"/>
      <c r="AD6" s="188"/>
    </row>
    <row r="8" spans="1:30">
      <c r="AA8" s="186" t="s">
        <v>4</v>
      </c>
      <c r="AB8" s="188" t="s">
        <v>5</v>
      </c>
      <c r="AC8" s="188"/>
      <c r="AD8" s="188"/>
    </row>
    <row r="9" spans="1:30" ht="12.75" customHeight="1">
      <c r="AA9" s="186"/>
      <c r="AB9" s="188"/>
      <c r="AC9" s="188"/>
      <c r="AD9" s="188"/>
    </row>
    <row r="10" spans="1:30" ht="2.25" customHeight="1"/>
    <row r="11" spans="1:30" ht="26.25">
      <c r="A11" s="3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3" spans="1:30">
      <c r="A13" s="178" t="s">
        <v>7</v>
      </c>
      <c r="B13" s="180" t="s">
        <v>8</v>
      </c>
      <c r="C13" s="182" t="s">
        <v>9</v>
      </c>
      <c r="D13" s="182"/>
      <c r="E13" s="183"/>
      <c r="F13" s="5"/>
      <c r="G13" s="6" t="s">
        <v>10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65.25" customHeight="1">
      <c r="A14" s="179"/>
      <c r="B14" s="181" t="s">
        <v>8</v>
      </c>
      <c r="C14" s="184"/>
      <c r="D14" s="184"/>
      <c r="E14" s="185"/>
      <c r="F14" s="7" t="s">
        <v>11</v>
      </c>
      <c r="G14" s="176" t="s">
        <v>12</v>
      </c>
      <c r="H14" s="177"/>
      <c r="I14" s="176" t="s">
        <v>13</v>
      </c>
      <c r="J14" s="177"/>
      <c r="K14" s="176" t="s">
        <v>14</v>
      </c>
      <c r="L14" s="177"/>
      <c r="M14" s="176" t="s">
        <v>15</v>
      </c>
      <c r="N14" s="177"/>
      <c r="O14" s="176" t="s">
        <v>16</v>
      </c>
      <c r="P14" s="177"/>
      <c r="Q14" s="176" t="s">
        <v>17</v>
      </c>
      <c r="R14" s="177"/>
      <c r="S14" s="176" t="s">
        <v>18</v>
      </c>
      <c r="T14" s="177"/>
      <c r="U14" s="176" t="s">
        <v>19</v>
      </c>
      <c r="V14" s="177"/>
      <c r="W14" s="176" t="s">
        <v>20</v>
      </c>
      <c r="X14" s="177"/>
      <c r="Y14" s="176" t="s">
        <v>21</v>
      </c>
      <c r="Z14" s="177"/>
      <c r="AA14" s="176" t="s">
        <v>22</v>
      </c>
      <c r="AB14" s="177"/>
      <c r="AC14" s="176" t="s">
        <v>23</v>
      </c>
      <c r="AD14" s="177"/>
    </row>
    <row r="15" spans="1:30" s="16" customFormat="1" ht="9" customHeight="1">
      <c r="A15" s="8"/>
      <c r="B15" s="9"/>
      <c r="C15" s="9"/>
      <c r="D15" s="9"/>
      <c r="E15" s="10"/>
      <c r="F15" s="11"/>
      <c r="G15" s="12"/>
      <c r="H15" s="13"/>
      <c r="I15" s="14"/>
      <c r="J15" s="13"/>
      <c r="K15" s="14"/>
      <c r="L15" s="13"/>
      <c r="M15" s="14"/>
      <c r="N15" s="13"/>
      <c r="O15" s="14"/>
      <c r="P15" s="13"/>
      <c r="Q15" s="14"/>
      <c r="R15" s="13"/>
      <c r="S15" s="14"/>
      <c r="T15" s="13"/>
      <c r="U15" s="14"/>
      <c r="V15" s="13"/>
      <c r="W15" s="14"/>
      <c r="X15" s="13"/>
      <c r="Y15" s="14"/>
      <c r="Z15" s="13"/>
      <c r="AA15" s="14"/>
      <c r="AB15" s="13"/>
      <c r="AC15" s="14"/>
      <c r="AD15" s="15"/>
    </row>
    <row r="16" spans="1:30" ht="18">
      <c r="A16" s="17"/>
      <c r="B16" s="18"/>
      <c r="C16" s="19" t="s">
        <v>24</v>
      </c>
      <c r="D16" s="20"/>
      <c r="E16" s="21"/>
      <c r="F16" s="22"/>
      <c r="G16" s="23"/>
      <c r="H16" s="24"/>
      <c r="I16" s="25"/>
      <c r="J16" s="24"/>
      <c r="K16" s="25"/>
      <c r="L16" s="26"/>
      <c r="M16" s="25"/>
      <c r="N16" s="26"/>
      <c r="O16" s="25"/>
      <c r="P16" s="26"/>
      <c r="Q16" s="25"/>
      <c r="R16" s="26"/>
      <c r="S16" s="27"/>
      <c r="T16" s="28"/>
      <c r="U16" s="27"/>
      <c r="V16" s="28"/>
      <c r="W16" s="29"/>
      <c r="X16" s="30"/>
      <c r="Y16" s="29"/>
      <c r="Z16" s="30"/>
      <c r="AA16" s="29"/>
      <c r="AB16" s="30"/>
      <c r="AC16" s="29"/>
      <c r="AD16" s="31"/>
    </row>
    <row r="17" spans="1:34" ht="4.5" customHeight="1">
      <c r="A17" s="17"/>
      <c r="B17" s="18"/>
      <c r="C17" s="20"/>
      <c r="D17" s="20"/>
      <c r="E17" s="21"/>
      <c r="F17" s="32"/>
      <c r="G17" s="33"/>
      <c r="H17" s="30"/>
      <c r="I17" s="34"/>
      <c r="J17" s="35"/>
      <c r="K17" s="34"/>
      <c r="L17" s="35"/>
      <c r="M17" s="36"/>
      <c r="N17" s="37"/>
      <c r="O17" s="36"/>
      <c r="P17" s="37"/>
      <c r="Q17" s="27"/>
      <c r="R17" s="28"/>
      <c r="S17" s="27"/>
      <c r="T17" s="28"/>
      <c r="U17" s="27"/>
      <c r="V17" s="28"/>
      <c r="W17" s="29"/>
      <c r="X17" s="30"/>
      <c r="Y17" s="29"/>
      <c r="Z17" s="30"/>
      <c r="AA17" s="29"/>
      <c r="AB17" s="30"/>
      <c r="AC17" s="29"/>
      <c r="AD17" s="31"/>
    </row>
    <row r="18" spans="1:34" ht="15.75">
      <c r="A18" s="17"/>
      <c r="B18" s="38"/>
      <c r="C18" s="39"/>
      <c r="D18" s="40" t="s">
        <v>25</v>
      </c>
      <c r="E18" s="21"/>
      <c r="F18" s="22">
        <v>100000</v>
      </c>
      <c r="G18" s="173">
        <f>F18/10</f>
        <v>10000</v>
      </c>
      <c r="H18" s="174"/>
      <c r="I18" s="175">
        <f>G18</f>
        <v>10000</v>
      </c>
      <c r="J18" s="174"/>
      <c r="K18" s="175">
        <f>I18</f>
        <v>10000</v>
      </c>
      <c r="L18" s="174"/>
      <c r="M18" s="175">
        <f>K18</f>
        <v>10000</v>
      </c>
      <c r="N18" s="174"/>
      <c r="O18" s="175">
        <f>M18</f>
        <v>10000</v>
      </c>
      <c r="P18" s="174"/>
      <c r="Q18" s="175">
        <f>O18</f>
        <v>10000</v>
      </c>
      <c r="R18" s="174"/>
      <c r="S18" s="175">
        <f>Q18</f>
        <v>10000</v>
      </c>
      <c r="T18" s="174"/>
      <c r="U18" s="175">
        <f>S18</f>
        <v>10000</v>
      </c>
      <c r="V18" s="174"/>
      <c r="W18" s="175">
        <f>U18</f>
        <v>10000</v>
      </c>
      <c r="X18" s="174"/>
      <c r="Y18" s="175">
        <f>W18</f>
        <v>10000</v>
      </c>
      <c r="Z18" s="174"/>
      <c r="AA18" s="161"/>
      <c r="AB18" s="162"/>
      <c r="AC18" s="161"/>
      <c r="AD18" s="162"/>
      <c r="AE18" s="41">
        <f>SUM(G18:AD18)</f>
        <v>100000</v>
      </c>
      <c r="AF18" s="16"/>
      <c r="AG18" s="16"/>
      <c r="AH18" s="16"/>
    </row>
    <row r="19" spans="1:34" ht="15.75">
      <c r="A19" s="17"/>
      <c r="B19" s="38"/>
      <c r="C19" s="40"/>
      <c r="D19" s="40" t="s">
        <v>26</v>
      </c>
      <c r="E19" s="21"/>
      <c r="F19" s="22"/>
      <c r="G19" s="42"/>
      <c r="H19" s="43"/>
      <c r="I19" s="43"/>
      <c r="J19" s="43"/>
      <c r="K19" s="43"/>
      <c r="L19" s="43"/>
      <c r="M19" s="43"/>
      <c r="N19" s="44"/>
      <c r="O19" s="43"/>
      <c r="P19" s="44"/>
      <c r="Q19" s="43"/>
      <c r="R19" s="44"/>
      <c r="S19" s="43"/>
      <c r="T19" s="44"/>
      <c r="U19" s="43"/>
      <c r="V19" s="44"/>
      <c r="W19" s="43"/>
      <c r="X19" s="44"/>
      <c r="Y19" s="43"/>
      <c r="Z19" s="44"/>
      <c r="AA19" s="43"/>
      <c r="AB19" s="44"/>
      <c r="AC19" s="43"/>
      <c r="AD19" s="45"/>
      <c r="AE19" s="41">
        <f t="shared" ref="AE19:AE102" si="0">SUM(G19:AD19)</f>
        <v>0</v>
      </c>
      <c r="AF19" s="16"/>
      <c r="AG19" s="16"/>
      <c r="AH19" s="16"/>
    </row>
    <row r="20" spans="1:34" ht="6" customHeight="1">
      <c r="A20" s="46"/>
      <c r="B20" s="47"/>
      <c r="C20" s="40"/>
      <c r="D20" s="40"/>
      <c r="E20" s="21"/>
      <c r="F20" s="32"/>
      <c r="G20" s="33"/>
      <c r="H20" s="30"/>
      <c r="I20" s="29"/>
      <c r="J20" s="30"/>
      <c r="K20" s="29"/>
      <c r="L20" s="30"/>
      <c r="M20" s="34"/>
      <c r="N20" s="35"/>
      <c r="O20" s="29"/>
      <c r="P20" s="30"/>
      <c r="Q20" s="29"/>
      <c r="R20" s="30"/>
      <c r="S20" s="29"/>
      <c r="T20" s="30"/>
      <c r="U20" s="29"/>
      <c r="V20" s="30"/>
      <c r="W20" s="29"/>
      <c r="X20" s="30"/>
      <c r="Y20" s="29"/>
      <c r="Z20" s="30"/>
      <c r="AA20" s="29"/>
      <c r="AB20" s="30"/>
      <c r="AC20" s="29"/>
      <c r="AD20" s="31"/>
      <c r="AE20" s="41">
        <f t="shared" si="0"/>
        <v>0</v>
      </c>
    </row>
    <row r="21" spans="1:34" ht="15.75">
      <c r="A21" s="17"/>
      <c r="B21" s="38"/>
      <c r="C21" s="39"/>
      <c r="D21" s="40" t="s">
        <v>27</v>
      </c>
      <c r="E21" s="21"/>
      <c r="F21" s="22">
        <v>180000</v>
      </c>
      <c r="G21" s="173">
        <f>F21/10</f>
        <v>18000</v>
      </c>
      <c r="H21" s="174"/>
      <c r="I21" s="175">
        <f>G21</f>
        <v>18000</v>
      </c>
      <c r="J21" s="174"/>
      <c r="K21" s="175">
        <f>I21</f>
        <v>18000</v>
      </c>
      <c r="L21" s="174"/>
      <c r="M21" s="175">
        <f>K21</f>
        <v>18000</v>
      </c>
      <c r="N21" s="174"/>
      <c r="O21" s="175">
        <f>M21</f>
        <v>18000</v>
      </c>
      <c r="P21" s="174"/>
      <c r="Q21" s="175">
        <f>O21</f>
        <v>18000</v>
      </c>
      <c r="R21" s="174"/>
      <c r="S21" s="175">
        <f>Q21</f>
        <v>18000</v>
      </c>
      <c r="T21" s="174"/>
      <c r="U21" s="175">
        <f>S21</f>
        <v>18000</v>
      </c>
      <c r="V21" s="174"/>
      <c r="W21" s="175">
        <f>U21</f>
        <v>18000</v>
      </c>
      <c r="X21" s="174"/>
      <c r="Y21" s="175">
        <f>W21</f>
        <v>18000</v>
      </c>
      <c r="Z21" s="174"/>
      <c r="AA21" s="161"/>
      <c r="AB21" s="162"/>
      <c r="AC21" s="161"/>
      <c r="AD21" s="167"/>
      <c r="AE21" s="41">
        <f t="shared" si="0"/>
        <v>180000</v>
      </c>
      <c r="AF21" s="16"/>
      <c r="AG21" s="16"/>
      <c r="AH21" s="16"/>
    </row>
    <row r="22" spans="1:34" ht="15.75">
      <c r="A22" s="46"/>
      <c r="B22" s="47"/>
      <c r="C22" s="40"/>
      <c r="D22" s="40" t="s">
        <v>28</v>
      </c>
      <c r="E22" s="21"/>
      <c r="F22" s="32"/>
      <c r="G22" s="33"/>
      <c r="H22" s="30"/>
      <c r="I22" s="29"/>
      <c r="J22" s="30"/>
      <c r="K22" s="29"/>
      <c r="L22" s="30"/>
      <c r="M22" s="34"/>
      <c r="N22" s="35"/>
      <c r="O22" s="29"/>
      <c r="P22" s="30"/>
      <c r="Q22" s="29"/>
      <c r="R22" s="30"/>
      <c r="S22" s="29"/>
      <c r="T22" s="30"/>
      <c r="U22" s="29"/>
      <c r="V22" s="30"/>
      <c r="W22" s="29"/>
      <c r="X22" s="30"/>
      <c r="Y22" s="29"/>
      <c r="Z22" s="30"/>
      <c r="AA22" s="29"/>
      <c r="AB22" s="30"/>
      <c r="AC22" s="29"/>
      <c r="AD22" s="31"/>
      <c r="AE22" s="41">
        <f t="shared" si="0"/>
        <v>0</v>
      </c>
    </row>
    <row r="23" spans="1:34" ht="15.75">
      <c r="A23" s="46"/>
      <c r="B23" s="47"/>
      <c r="C23" s="40"/>
      <c r="D23" s="40" t="s">
        <v>29</v>
      </c>
      <c r="E23" s="21"/>
      <c r="F23" s="32"/>
      <c r="G23" s="33"/>
      <c r="H23" s="30"/>
      <c r="I23" s="29"/>
      <c r="J23" s="30"/>
      <c r="K23" s="29"/>
      <c r="L23" s="30"/>
      <c r="M23" s="34"/>
      <c r="N23" s="35"/>
      <c r="O23" s="29"/>
      <c r="P23" s="30"/>
      <c r="Q23" s="29"/>
      <c r="R23" s="30"/>
      <c r="S23" s="29"/>
      <c r="T23" s="30"/>
      <c r="U23" s="29"/>
      <c r="V23" s="30"/>
      <c r="W23" s="29"/>
      <c r="X23" s="30"/>
      <c r="Y23" s="29"/>
      <c r="Z23" s="30"/>
      <c r="AA23" s="29"/>
      <c r="AB23" s="30"/>
      <c r="AC23" s="29"/>
      <c r="AD23" s="31"/>
      <c r="AE23" s="41">
        <f t="shared" si="0"/>
        <v>0</v>
      </c>
    </row>
    <row r="24" spans="1:34" ht="6" customHeight="1">
      <c r="A24" s="46"/>
      <c r="B24" s="47"/>
      <c r="C24" s="40"/>
      <c r="D24" s="40"/>
      <c r="E24" s="21"/>
      <c r="F24" s="32"/>
      <c r="G24" s="33"/>
      <c r="H24" s="30"/>
      <c r="I24" s="29"/>
      <c r="J24" s="30"/>
      <c r="K24" s="29"/>
      <c r="L24" s="30"/>
      <c r="M24" s="34"/>
      <c r="N24" s="35"/>
      <c r="O24" s="29"/>
      <c r="P24" s="30"/>
      <c r="Q24" s="29"/>
      <c r="R24" s="30"/>
      <c r="S24" s="29"/>
      <c r="T24" s="30"/>
      <c r="U24" s="29"/>
      <c r="V24" s="30"/>
      <c r="W24" s="29"/>
      <c r="X24" s="30"/>
      <c r="Y24" s="29"/>
      <c r="Z24" s="30"/>
      <c r="AA24" s="29"/>
      <c r="AB24" s="30"/>
      <c r="AC24" s="29"/>
      <c r="AD24" s="31"/>
      <c r="AE24" s="41">
        <f t="shared" si="0"/>
        <v>0</v>
      </c>
    </row>
    <row r="25" spans="1:34" ht="15.75">
      <c r="A25" s="46"/>
      <c r="B25" s="38"/>
      <c r="C25" s="39"/>
      <c r="D25" s="40" t="s">
        <v>30</v>
      </c>
      <c r="E25" s="21"/>
      <c r="F25" s="22">
        <v>72500</v>
      </c>
      <c r="G25" s="173">
        <f>F25/9</f>
        <v>8055.5555555555557</v>
      </c>
      <c r="H25" s="174"/>
      <c r="I25" s="175">
        <f>G25</f>
        <v>8055.5555555555557</v>
      </c>
      <c r="J25" s="174"/>
      <c r="K25" s="175">
        <f>I25</f>
        <v>8055.5555555555557</v>
      </c>
      <c r="L25" s="174"/>
      <c r="M25" s="175">
        <f t="shared" ref="M25" si="1">K25</f>
        <v>8055.5555555555557</v>
      </c>
      <c r="N25" s="174"/>
      <c r="O25" s="175">
        <f t="shared" ref="O25" si="2">M25</f>
        <v>8055.5555555555557</v>
      </c>
      <c r="P25" s="174"/>
      <c r="Q25" s="175">
        <f t="shared" ref="Q25" si="3">O25</f>
        <v>8055.5555555555557</v>
      </c>
      <c r="R25" s="174"/>
      <c r="S25" s="175">
        <f t="shared" ref="S25" si="4">Q25</f>
        <v>8055.5555555555557</v>
      </c>
      <c r="T25" s="174"/>
      <c r="U25" s="175">
        <f t="shared" ref="U25" si="5">S25</f>
        <v>8055.5555555555557</v>
      </c>
      <c r="V25" s="174"/>
      <c r="W25" s="175">
        <f t="shared" ref="W25" si="6">U25</f>
        <v>8055.5555555555557</v>
      </c>
      <c r="X25" s="174"/>
      <c r="Y25" s="161"/>
      <c r="Z25" s="162"/>
      <c r="AA25" s="48"/>
      <c r="AB25" s="49"/>
      <c r="AC25" s="48"/>
      <c r="AD25" s="50"/>
      <c r="AE25" s="41">
        <f t="shared" si="0"/>
        <v>72500</v>
      </c>
    </row>
    <row r="26" spans="1:34" ht="15.75">
      <c r="A26" s="46"/>
      <c r="B26" s="38"/>
      <c r="C26" s="51"/>
      <c r="D26" s="40" t="s">
        <v>31</v>
      </c>
      <c r="E26" s="21"/>
      <c r="F26" s="22"/>
      <c r="G26" s="42"/>
      <c r="H26" s="44"/>
      <c r="I26" s="43"/>
      <c r="J26" s="44"/>
      <c r="K26" s="43"/>
      <c r="L26" s="44"/>
      <c r="M26" s="43"/>
      <c r="N26" s="44"/>
      <c r="O26" s="43"/>
      <c r="P26" s="44"/>
      <c r="Q26" s="43"/>
      <c r="R26" s="44"/>
      <c r="S26" s="43"/>
      <c r="T26" s="44"/>
      <c r="U26" s="43"/>
      <c r="V26" s="44"/>
      <c r="W26" s="43"/>
      <c r="X26" s="44"/>
      <c r="Y26" s="43"/>
      <c r="Z26" s="44"/>
      <c r="AA26" s="163"/>
      <c r="AB26" s="162"/>
      <c r="AC26" s="48"/>
      <c r="AD26" s="50"/>
      <c r="AE26" s="41">
        <f t="shared" si="0"/>
        <v>0</v>
      </c>
    </row>
    <row r="27" spans="1:34" ht="15.75">
      <c r="A27" s="46"/>
      <c r="B27" s="38"/>
      <c r="C27" s="51"/>
      <c r="D27" s="40" t="s">
        <v>32</v>
      </c>
      <c r="E27" s="21"/>
      <c r="F27" s="22"/>
      <c r="G27" s="33"/>
      <c r="H27" s="30"/>
      <c r="I27" s="29"/>
      <c r="J27" s="30"/>
      <c r="K27" s="29"/>
      <c r="L27" s="30"/>
      <c r="M27" s="34"/>
      <c r="N27" s="35"/>
      <c r="O27" s="29"/>
      <c r="P27" s="30"/>
      <c r="Q27" s="29"/>
      <c r="R27" s="30"/>
      <c r="S27" s="29"/>
      <c r="T27" s="30"/>
      <c r="U27" s="29"/>
      <c r="V27" s="30"/>
      <c r="W27" s="43"/>
      <c r="X27" s="44"/>
      <c r="Y27" s="43"/>
      <c r="Z27" s="44"/>
      <c r="AA27" s="43"/>
      <c r="AB27" s="44"/>
      <c r="AC27" s="43"/>
      <c r="AD27" s="45"/>
      <c r="AE27" s="41">
        <f t="shared" si="0"/>
        <v>0</v>
      </c>
    </row>
    <row r="28" spans="1:34" ht="6" customHeight="1">
      <c r="A28" s="46"/>
      <c r="B28" s="47"/>
      <c r="C28" s="40"/>
      <c r="D28" s="40"/>
      <c r="E28" s="21"/>
      <c r="F28" s="32"/>
      <c r="G28" s="33"/>
      <c r="H28" s="30"/>
      <c r="I28" s="29"/>
      <c r="J28" s="30"/>
      <c r="K28" s="29"/>
      <c r="L28" s="30"/>
      <c r="M28" s="34"/>
      <c r="N28" s="35"/>
      <c r="O28" s="29"/>
      <c r="P28" s="30"/>
      <c r="Q28" s="29"/>
      <c r="R28" s="30"/>
      <c r="S28" s="29"/>
      <c r="T28" s="30"/>
      <c r="U28" s="29"/>
      <c r="V28" s="30"/>
      <c r="W28" s="29"/>
      <c r="X28" s="30"/>
      <c r="Y28" s="29"/>
      <c r="Z28" s="30"/>
      <c r="AA28" s="29"/>
      <c r="AB28" s="30"/>
      <c r="AC28" s="29"/>
      <c r="AD28" s="31"/>
      <c r="AE28" s="41">
        <f t="shared" si="0"/>
        <v>0</v>
      </c>
    </row>
    <row r="29" spans="1:34" ht="15.75">
      <c r="A29" s="17"/>
      <c r="B29" s="38"/>
      <c r="C29" s="39"/>
      <c r="D29" s="40" t="s">
        <v>33</v>
      </c>
      <c r="E29" s="21"/>
      <c r="F29" s="22">
        <v>9500</v>
      </c>
      <c r="G29" s="33"/>
      <c r="H29" s="30"/>
      <c r="I29" s="29"/>
      <c r="J29" s="30"/>
      <c r="K29" s="29"/>
      <c r="L29" s="30"/>
      <c r="M29" s="34"/>
      <c r="N29" s="35"/>
      <c r="O29" s="29"/>
      <c r="P29" s="30"/>
      <c r="Q29" s="29"/>
      <c r="R29" s="30"/>
      <c r="S29" s="173">
        <f>+F29/6</f>
        <v>1583.3333333333333</v>
      </c>
      <c r="T29" s="174"/>
      <c r="U29" s="173">
        <f>+S29</f>
        <v>1583.3333333333333</v>
      </c>
      <c r="V29" s="174"/>
      <c r="W29" s="173">
        <f>+U29</f>
        <v>1583.3333333333333</v>
      </c>
      <c r="X29" s="174"/>
      <c r="Y29" s="173">
        <f>+W29</f>
        <v>1583.3333333333333</v>
      </c>
      <c r="Z29" s="174"/>
      <c r="AA29" s="173">
        <f>+Y29</f>
        <v>1583.3333333333333</v>
      </c>
      <c r="AB29" s="174"/>
      <c r="AC29" s="173">
        <f>+AA29</f>
        <v>1583.3333333333333</v>
      </c>
      <c r="AD29" s="174"/>
      <c r="AE29" s="41">
        <f t="shared" si="0"/>
        <v>9500</v>
      </c>
      <c r="AF29" s="16"/>
      <c r="AG29" s="16"/>
      <c r="AH29" s="16"/>
    </row>
    <row r="30" spans="1:34" ht="6" customHeight="1">
      <c r="A30" s="46"/>
      <c r="B30" s="47"/>
      <c r="C30" s="40"/>
      <c r="D30" s="40"/>
      <c r="E30" s="21"/>
      <c r="F30" s="32"/>
      <c r="G30" s="33"/>
      <c r="H30" s="30"/>
      <c r="I30" s="29"/>
      <c r="J30" s="30"/>
      <c r="K30" s="29"/>
      <c r="L30" s="30"/>
      <c r="M30" s="34"/>
      <c r="N30" s="35"/>
      <c r="O30" s="29"/>
      <c r="P30" s="30"/>
      <c r="Q30" s="29"/>
      <c r="R30" s="30"/>
      <c r="S30" s="29"/>
      <c r="T30" s="30"/>
      <c r="U30" s="29"/>
      <c r="V30" s="30"/>
      <c r="W30" s="29"/>
      <c r="X30" s="30"/>
      <c r="Y30" s="29"/>
      <c r="Z30" s="30"/>
      <c r="AA30" s="29"/>
      <c r="AB30" s="30"/>
      <c r="AC30" s="29"/>
      <c r="AD30" s="31"/>
      <c r="AE30" s="41"/>
    </row>
    <row r="31" spans="1:34" ht="15.75">
      <c r="A31" s="17"/>
      <c r="B31" s="52"/>
      <c r="C31" s="39"/>
      <c r="D31" s="40" t="s">
        <v>34</v>
      </c>
      <c r="E31" s="21"/>
      <c r="F31" s="22">
        <v>5100</v>
      </c>
      <c r="G31" s="163"/>
      <c r="H31" s="162"/>
      <c r="I31" s="175">
        <f>+F31/3</f>
        <v>1700</v>
      </c>
      <c r="J31" s="174"/>
      <c r="K31" s="175">
        <f>I31</f>
        <v>1700</v>
      </c>
      <c r="L31" s="174"/>
      <c r="M31" s="175">
        <f>K31</f>
        <v>1700</v>
      </c>
      <c r="N31" s="174"/>
      <c r="O31" s="161"/>
      <c r="P31" s="162"/>
      <c r="Q31" s="161"/>
      <c r="R31" s="162"/>
      <c r="S31" s="161"/>
      <c r="T31" s="162"/>
      <c r="U31" s="161"/>
      <c r="V31" s="162"/>
      <c r="W31" s="161"/>
      <c r="X31" s="162"/>
      <c r="Y31" s="161"/>
      <c r="Z31" s="162"/>
      <c r="AA31" s="161"/>
      <c r="AB31" s="162"/>
      <c r="AC31" s="161"/>
      <c r="AD31" s="167"/>
      <c r="AE31" s="41">
        <f t="shared" si="0"/>
        <v>5100</v>
      </c>
      <c r="AF31" s="16"/>
      <c r="AG31" s="16"/>
      <c r="AH31" s="16"/>
    </row>
    <row r="32" spans="1:34" ht="15.75">
      <c r="A32" s="46"/>
      <c r="B32" s="47"/>
      <c r="C32" s="40"/>
      <c r="D32" s="40" t="s">
        <v>35</v>
      </c>
      <c r="E32" s="21"/>
      <c r="F32" s="32"/>
      <c r="G32" s="33"/>
      <c r="H32" s="30"/>
      <c r="I32" s="29"/>
      <c r="J32" s="30"/>
      <c r="K32" s="29"/>
      <c r="L32" s="30"/>
      <c r="M32" s="34"/>
      <c r="N32" s="35"/>
      <c r="O32" s="29"/>
      <c r="P32" s="30"/>
      <c r="Q32" s="29"/>
      <c r="R32" s="30"/>
      <c r="S32" s="29"/>
      <c r="T32" s="30"/>
      <c r="U32" s="29"/>
      <c r="V32" s="30"/>
      <c r="W32" s="29"/>
      <c r="X32" s="30"/>
      <c r="Y32" s="29"/>
      <c r="Z32" s="30"/>
      <c r="AA32" s="29"/>
      <c r="AB32" s="30"/>
      <c r="AC32" s="29"/>
      <c r="AD32" s="31"/>
      <c r="AE32" s="41">
        <f t="shared" si="0"/>
        <v>0</v>
      </c>
    </row>
    <row r="33" spans="1:31" ht="6" customHeight="1">
      <c r="A33" s="46"/>
      <c r="B33" s="47"/>
      <c r="C33" s="40"/>
      <c r="D33" s="40"/>
      <c r="E33" s="21"/>
      <c r="F33" s="32"/>
      <c r="G33" s="33"/>
      <c r="H33" s="30"/>
      <c r="I33" s="29"/>
      <c r="J33" s="30"/>
      <c r="K33" s="29"/>
      <c r="L33" s="30"/>
      <c r="M33" s="34"/>
      <c r="N33" s="35"/>
      <c r="O33" s="29"/>
      <c r="P33" s="30"/>
      <c r="Q33" s="29"/>
      <c r="R33" s="30"/>
      <c r="S33" s="29"/>
      <c r="T33" s="30"/>
      <c r="U33" s="29"/>
      <c r="V33" s="30"/>
      <c r="W33" s="29"/>
      <c r="X33" s="30"/>
      <c r="Y33" s="29"/>
      <c r="Z33" s="30"/>
      <c r="AA33" s="29"/>
      <c r="AB33" s="30"/>
      <c r="AC33" s="29"/>
      <c r="AD33" s="31"/>
      <c r="AE33" s="41">
        <f t="shared" si="0"/>
        <v>0</v>
      </c>
    </row>
    <row r="34" spans="1:31" ht="15.75" customHeight="1">
      <c r="A34" s="46"/>
      <c r="B34" s="47"/>
      <c r="C34" s="51"/>
      <c r="D34" s="40"/>
      <c r="E34" s="21"/>
      <c r="F34" s="22"/>
      <c r="G34" s="33"/>
      <c r="H34" s="30"/>
      <c r="I34" s="29"/>
      <c r="J34" s="30"/>
      <c r="K34" s="161"/>
      <c r="L34" s="162"/>
      <c r="M34" s="161"/>
      <c r="N34" s="162"/>
      <c r="O34" s="161"/>
      <c r="P34" s="162"/>
      <c r="Q34" s="161"/>
      <c r="R34" s="162"/>
      <c r="S34" s="161"/>
      <c r="T34" s="162"/>
      <c r="U34" s="161"/>
      <c r="V34" s="162"/>
      <c r="W34" s="161"/>
      <c r="X34" s="162"/>
      <c r="Y34" s="161"/>
      <c r="Z34" s="162"/>
      <c r="AA34" s="161"/>
      <c r="AB34" s="162"/>
      <c r="AC34" s="161"/>
      <c r="AD34" s="162"/>
      <c r="AE34" s="41">
        <f>SUM(K34:AD34)</f>
        <v>0</v>
      </c>
    </row>
    <row r="35" spans="1:31" ht="15.75" customHeight="1">
      <c r="A35" s="46"/>
      <c r="B35" s="47"/>
      <c r="C35" s="40"/>
      <c r="D35" s="40"/>
      <c r="E35" s="21"/>
      <c r="F35" s="22"/>
      <c r="G35" s="33"/>
      <c r="H35" s="30"/>
      <c r="I35" s="29"/>
      <c r="J35" s="30"/>
      <c r="K35" s="29"/>
      <c r="L35" s="30"/>
      <c r="M35" s="34"/>
      <c r="N35" s="35"/>
      <c r="O35" s="29"/>
      <c r="P35" s="30"/>
      <c r="Q35" s="29"/>
      <c r="R35" s="30"/>
      <c r="S35" s="29"/>
      <c r="T35" s="30"/>
      <c r="U35" s="29"/>
      <c r="V35" s="30"/>
      <c r="W35" s="29"/>
      <c r="X35" s="30"/>
      <c r="Y35" s="29"/>
      <c r="Z35" s="30"/>
      <c r="AA35" s="29"/>
      <c r="AB35" s="30"/>
      <c r="AC35" s="29"/>
      <c r="AD35" s="31"/>
      <c r="AE35" s="41"/>
    </row>
    <row r="36" spans="1:31" s="63" customFormat="1" ht="14.25" customHeight="1">
      <c r="A36" s="53"/>
      <c r="B36" s="54"/>
      <c r="C36" s="55"/>
      <c r="D36" s="55"/>
      <c r="E36" s="56"/>
      <c r="F36" s="57"/>
      <c r="G36" s="58"/>
      <c r="H36" s="59"/>
      <c r="I36" s="60"/>
      <c r="J36" s="59"/>
      <c r="K36" s="60"/>
      <c r="L36" s="59"/>
      <c r="M36" s="34"/>
      <c r="N36" s="35"/>
      <c r="O36" s="60"/>
      <c r="P36" s="59"/>
      <c r="Q36" s="60"/>
      <c r="R36" s="59"/>
      <c r="S36" s="60"/>
      <c r="T36" s="59"/>
      <c r="U36" s="60"/>
      <c r="V36" s="59"/>
      <c r="W36" s="60"/>
      <c r="X36" s="59"/>
      <c r="Y36" s="60"/>
      <c r="Z36" s="59"/>
      <c r="AA36" s="60"/>
      <c r="AB36" s="59"/>
      <c r="AC36" s="60"/>
      <c r="AD36" s="61"/>
      <c r="AE36" s="62"/>
    </row>
    <row r="37" spans="1:31" ht="18">
      <c r="A37" s="17"/>
      <c r="B37" s="18"/>
      <c r="C37" s="19" t="s">
        <v>36</v>
      </c>
      <c r="D37" s="20"/>
      <c r="E37" s="21"/>
      <c r="F37" s="32"/>
      <c r="G37" s="33"/>
      <c r="H37" s="30"/>
      <c r="I37" s="29"/>
      <c r="J37" s="30"/>
      <c r="K37" s="29"/>
      <c r="L37" s="30"/>
      <c r="M37" s="34"/>
      <c r="N37" s="35"/>
      <c r="O37" s="29"/>
      <c r="P37" s="30"/>
      <c r="Q37" s="29"/>
      <c r="R37" s="30"/>
      <c r="S37" s="29"/>
      <c r="T37" s="30"/>
      <c r="U37" s="29"/>
      <c r="V37" s="30"/>
      <c r="W37" s="29"/>
      <c r="X37" s="30"/>
      <c r="Y37" s="29"/>
      <c r="Z37" s="30"/>
      <c r="AA37" s="29"/>
      <c r="AB37" s="30"/>
      <c r="AC37" s="29"/>
      <c r="AD37" s="31"/>
      <c r="AE37" s="41">
        <f t="shared" si="0"/>
        <v>0</v>
      </c>
    </row>
    <row r="38" spans="1:31" ht="4.5" customHeight="1">
      <c r="A38" s="17"/>
      <c r="B38" s="18"/>
      <c r="C38" s="20"/>
      <c r="D38" s="20"/>
      <c r="E38" s="21"/>
      <c r="F38" s="32"/>
      <c r="G38" s="33"/>
      <c r="H38" s="30"/>
      <c r="I38" s="29"/>
      <c r="J38" s="30"/>
      <c r="K38" s="29"/>
      <c r="L38" s="30"/>
      <c r="M38" s="34"/>
      <c r="N38" s="35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1"/>
      <c r="AE38" s="41">
        <f t="shared" si="0"/>
        <v>0</v>
      </c>
    </row>
    <row r="39" spans="1:31" ht="15.75">
      <c r="A39" s="64"/>
      <c r="B39" s="47"/>
      <c r="C39" s="65"/>
      <c r="D39" s="40" t="s">
        <v>37</v>
      </c>
      <c r="E39" s="21"/>
      <c r="F39" s="22">
        <v>7000</v>
      </c>
      <c r="G39" s="166">
        <f>F39/12</f>
        <v>583.33333333333337</v>
      </c>
      <c r="H39" s="165"/>
      <c r="I39" s="164">
        <f>G39</f>
        <v>583.33333333333337</v>
      </c>
      <c r="J39" s="165"/>
      <c r="K39" s="164">
        <f>I39</f>
        <v>583.33333333333337</v>
      </c>
      <c r="L39" s="165"/>
      <c r="M39" s="164">
        <f t="shared" ref="M39" si="7">K39</f>
        <v>583.33333333333337</v>
      </c>
      <c r="N39" s="165"/>
      <c r="O39" s="164">
        <f t="shared" ref="O39" si="8">M39</f>
        <v>583.33333333333337</v>
      </c>
      <c r="P39" s="165"/>
      <c r="Q39" s="164">
        <f t="shared" ref="Q39" si="9">O39</f>
        <v>583.33333333333337</v>
      </c>
      <c r="R39" s="165"/>
      <c r="S39" s="164">
        <f t="shared" ref="S39" si="10">Q39</f>
        <v>583.33333333333337</v>
      </c>
      <c r="T39" s="165"/>
      <c r="U39" s="164">
        <f t="shared" ref="U39" si="11">S39</f>
        <v>583.33333333333337</v>
      </c>
      <c r="V39" s="165"/>
      <c r="W39" s="164">
        <f t="shared" ref="W39" si="12">U39</f>
        <v>583.33333333333337</v>
      </c>
      <c r="X39" s="165"/>
      <c r="Y39" s="164">
        <f t="shared" ref="Y39" si="13">W39</f>
        <v>583.33333333333337</v>
      </c>
      <c r="Z39" s="165"/>
      <c r="AA39" s="164">
        <f t="shared" ref="AA39" si="14">Y39</f>
        <v>583.33333333333337</v>
      </c>
      <c r="AB39" s="165"/>
      <c r="AC39" s="164">
        <f t="shared" ref="AC39" si="15">AA39</f>
        <v>583.33333333333337</v>
      </c>
      <c r="AD39" s="165"/>
      <c r="AE39" s="41">
        <f t="shared" si="0"/>
        <v>6999.9999999999991</v>
      </c>
    </row>
    <row r="40" spans="1:31" ht="15.75">
      <c r="A40" s="64"/>
      <c r="B40" s="47"/>
      <c r="C40" s="40"/>
      <c r="D40" s="40" t="s">
        <v>38</v>
      </c>
      <c r="E40" s="21"/>
      <c r="F40" s="32"/>
      <c r="G40" s="66"/>
      <c r="H40" s="67"/>
      <c r="I40" s="68"/>
      <c r="J40" s="69"/>
      <c r="K40" s="68"/>
      <c r="L40" s="69"/>
      <c r="M40" s="68"/>
      <c r="N40" s="69"/>
      <c r="O40" s="68"/>
      <c r="P40" s="69"/>
      <c r="Q40" s="68"/>
      <c r="R40" s="69"/>
      <c r="S40" s="70"/>
      <c r="T40" s="71"/>
      <c r="U40" s="72"/>
      <c r="V40" s="73"/>
      <c r="W40" s="72"/>
      <c r="X40" s="73"/>
      <c r="Y40" s="72"/>
      <c r="Z40" s="73"/>
      <c r="AA40" s="29"/>
      <c r="AB40" s="30"/>
      <c r="AC40" s="29"/>
      <c r="AD40" s="31"/>
      <c r="AE40" s="41">
        <f t="shared" si="0"/>
        <v>0</v>
      </c>
    </row>
    <row r="41" spans="1:31" ht="15.75">
      <c r="A41" s="64"/>
      <c r="B41" s="47"/>
      <c r="C41" s="40"/>
      <c r="D41" s="40" t="s">
        <v>39</v>
      </c>
      <c r="E41" s="21"/>
      <c r="F41" s="32"/>
      <c r="G41" s="66"/>
      <c r="H41" s="66"/>
      <c r="I41" s="68"/>
      <c r="J41" s="69"/>
      <c r="K41" s="68"/>
      <c r="L41" s="69"/>
      <c r="M41" s="68"/>
      <c r="N41" s="69"/>
      <c r="O41" s="68"/>
      <c r="P41" s="69"/>
      <c r="Q41" s="68"/>
      <c r="R41" s="69"/>
      <c r="S41" s="70"/>
      <c r="T41" s="71"/>
      <c r="U41" s="72"/>
      <c r="V41" s="73"/>
      <c r="W41" s="72"/>
      <c r="X41" s="73"/>
      <c r="Y41" s="72"/>
      <c r="Z41" s="73"/>
      <c r="AA41" s="29"/>
      <c r="AB41" s="30"/>
      <c r="AC41" s="29"/>
      <c r="AD41" s="31"/>
      <c r="AE41" s="41">
        <f t="shared" si="0"/>
        <v>0</v>
      </c>
    </row>
    <row r="42" spans="1:31" ht="6" customHeight="1">
      <c r="A42" s="46"/>
      <c r="B42" s="47"/>
      <c r="C42" s="40"/>
      <c r="D42" s="40"/>
      <c r="E42" s="21"/>
      <c r="F42" s="32"/>
      <c r="G42" s="33"/>
      <c r="H42" s="30"/>
      <c r="I42" s="29"/>
      <c r="J42" s="30"/>
      <c r="K42" s="29"/>
      <c r="L42" s="30"/>
      <c r="M42" s="34"/>
      <c r="N42" s="35"/>
      <c r="O42" s="29"/>
      <c r="P42" s="30"/>
      <c r="Q42" s="29"/>
      <c r="R42" s="30"/>
      <c r="S42" s="29"/>
      <c r="T42" s="30"/>
      <c r="U42" s="29"/>
      <c r="V42" s="30"/>
      <c r="W42" s="29"/>
      <c r="X42" s="30"/>
      <c r="Y42" s="29"/>
      <c r="Z42" s="30"/>
      <c r="AA42" s="29"/>
      <c r="AB42" s="30"/>
      <c r="AC42" s="29"/>
      <c r="AD42" s="31"/>
      <c r="AE42" s="41">
        <f t="shared" si="0"/>
        <v>0</v>
      </c>
    </row>
    <row r="43" spans="1:31" ht="15.75">
      <c r="A43" s="17"/>
      <c r="B43" s="38"/>
      <c r="C43" s="74"/>
      <c r="D43" s="40" t="s">
        <v>40</v>
      </c>
      <c r="E43" s="21"/>
      <c r="F43" s="22">
        <v>2000</v>
      </c>
      <c r="G43" s="166">
        <f>F43/11</f>
        <v>181.81818181818181</v>
      </c>
      <c r="H43" s="165"/>
      <c r="I43" s="164">
        <f>G43</f>
        <v>181.81818181818181</v>
      </c>
      <c r="J43" s="165"/>
      <c r="K43" s="164">
        <f>I43</f>
        <v>181.81818181818181</v>
      </c>
      <c r="L43" s="165"/>
      <c r="M43" s="164">
        <f>K43</f>
        <v>181.81818181818181</v>
      </c>
      <c r="N43" s="165"/>
      <c r="O43" s="164">
        <f>M43</f>
        <v>181.81818181818181</v>
      </c>
      <c r="P43" s="165"/>
      <c r="Q43" s="164">
        <f>O43</f>
        <v>181.81818181818181</v>
      </c>
      <c r="R43" s="165"/>
      <c r="S43" s="164">
        <f>Q43</f>
        <v>181.81818181818181</v>
      </c>
      <c r="T43" s="165"/>
      <c r="U43" s="164">
        <f>S43</f>
        <v>181.81818181818181</v>
      </c>
      <c r="V43" s="165"/>
      <c r="W43" s="164">
        <f>U43</f>
        <v>181.81818181818181</v>
      </c>
      <c r="X43" s="165"/>
      <c r="Y43" s="164">
        <f>W43</f>
        <v>181.81818181818181</v>
      </c>
      <c r="Z43" s="165"/>
      <c r="AA43" s="164">
        <f>Y43</f>
        <v>181.81818181818181</v>
      </c>
      <c r="AB43" s="165"/>
      <c r="AC43" s="29"/>
      <c r="AD43" s="31"/>
      <c r="AE43" s="41">
        <f t="shared" si="0"/>
        <v>1999.9999999999995</v>
      </c>
    </row>
    <row r="44" spans="1:31" ht="15.75">
      <c r="A44" s="64"/>
      <c r="B44" s="47"/>
      <c r="C44" s="40"/>
      <c r="D44" s="40" t="s">
        <v>41</v>
      </c>
      <c r="E44" s="21"/>
      <c r="F44" s="22"/>
      <c r="G44" s="33"/>
      <c r="H44" s="30"/>
      <c r="I44" s="161"/>
      <c r="J44" s="162"/>
      <c r="K44" s="68"/>
      <c r="L44" s="69"/>
      <c r="M44" s="68"/>
      <c r="N44" s="69"/>
      <c r="O44" s="68"/>
      <c r="P44" s="69"/>
      <c r="Q44" s="68"/>
      <c r="R44" s="69"/>
      <c r="S44" s="70"/>
      <c r="T44" s="71"/>
      <c r="U44" s="171"/>
      <c r="V44" s="172"/>
      <c r="W44" s="171"/>
      <c r="X44" s="172"/>
      <c r="Y44" s="171"/>
      <c r="Z44" s="172"/>
      <c r="AA44" s="29"/>
      <c r="AB44" s="30"/>
      <c r="AC44" s="29"/>
      <c r="AD44" s="31"/>
      <c r="AE44" s="41">
        <f t="shared" si="0"/>
        <v>0</v>
      </c>
    </row>
    <row r="45" spans="1:31" ht="15.75">
      <c r="A45" s="64"/>
      <c r="B45" s="47"/>
      <c r="C45" s="40"/>
      <c r="D45" s="40" t="s">
        <v>42</v>
      </c>
      <c r="E45" s="21"/>
      <c r="F45" s="22"/>
      <c r="G45" s="33"/>
      <c r="H45" s="30"/>
      <c r="I45" s="43"/>
      <c r="J45" s="44"/>
      <c r="K45" s="68"/>
      <c r="L45" s="69"/>
      <c r="M45" s="68"/>
      <c r="N45" s="69"/>
      <c r="O45" s="68"/>
      <c r="P45" s="69"/>
      <c r="Q45" s="68"/>
      <c r="R45" s="69"/>
      <c r="S45" s="70"/>
      <c r="T45" s="71"/>
      <c r="U45" s="72"/>
      <c r="V45" s="73"/>
      <c r="W45" s="72"/>
      <c r="X45" s="73"/>
      <c r="Y45" s="72"/>
      <c r="Z45" s="73"/>
      <c r="AA45" s="29"/>
      <c r="AB45" s="30"/>
      <c r="AC45" s="29"/>
      <c r="AD45" s="31"/>
      <c r="AE45" s="41">
        <f t="shared" si="0"/>
        <v>0</v>
      </c>
    </row>
    <row r="46" spans="1:31" ht="15.75" customHeight="1">
      <c r="A46" s="46"/>
      <c r="B46" s="47"/>
      <c r="C46" s="40"/>
      <c r="D46" s="40" t="s">
        <v>43</v>
      </c>
      <c r="E46" s="21"/>
      <c r="F46" s="32"/>
      <c r="G46" s="33"/>
      <c r="H46" s="30"/>
      <c r="I46" s="29"/>
      <c r="J46" s="30"/>
      <c r="K46" s="29"/>
      <c r="L46" s="30"/>
      <c r="M46" s="34"/>
      <c r="N46" s="35"/>
      <c r="O46" s="29"/>
      <c r="P46" s="30"/>
      <c r="Q46" s="29"/>
      <c r="R46" s="30"/>
      <c r="S46" s="29"/>
      <c r="T46" s="30"/>
      <c r="U46" s="29"/>
      <c r="V46" s="30"/>
      <c r="W46" s="29"/>
      <c r="X46" s="30"/>
      <c r="Y46" s="29"/>
      <c r="Z46" s="30"/>
      <c r="AA46" s="29"/>
      <c r="AB46" s="30"/>
      <c r="AC46" s="29"/>
      <c r="AD46" s="31"/>
      <c r="AE46" s="41">
        <f t="shared" si="0"/>
        <v>0</v>
      </c>
    </row>
    <row r="47" spans="1:31" ht="6" customHeight="1">
      <c r="A47" s="46"/>
      <c r="B47" s="47"/>
      <c r="C47" s="40"/>
      <c r="D47" s="40"/>
      <c r="E47" s="21"/>
      <c r="F47" s="32"/>
      <c r="G47" s="33"/>
      <c r="H47" s="30"/>
      <c r="I47" s="29"/>
      <c r="J47" s="30"/>
      <c r="K47" s="29"/>
      <c r="L47" s="30"/>
      <c r="M47" s="34"/>
      <c r="N47" s="35"/>
      <c r="O47" s="29"/>
      <c r="P47" s="30"/>
      <c r="Q47" s="29"/>
      <c r="R47" s="30"/>
      <c r="S47" s="29"/>
      <c r="T47" s="30"/>
      <c r="U47" s="29"/>
      <c r="V47" s="30"/>
      <c r="W47" s="29"/>
      <c r="X47" s="30"/>
      <c r="Y47" s="29"/>
      <c r="Z47" s="30"/>
      <c r="AA47" s="29"/>
      <c r="AB47" s="30"/>
      <c r="AC47" s="29"/>
      <c r="AD47" s="31"/>
      <c r="AE47" s="41"/>
    </row>
    <row r="48" spans="1:31" ht="15.75">
      <c r="A48" s="75"/>
      <c r="B48" s="38"/>
      <c r="C48" s="74"/>
      <c r="D48" s="40" t="s">
        <v>44</v>
      </c>
      <c r="E48" s="21"/>
      <c r="F48" s="22">
        <v>600</v>
      </c>
      <c r="G48" s="166">
        <f>F48/3</f>
        <v>200</v>
      </c>
      <c r="H48" s="165"/>
      <c r="I48" s="164">
        <f>G48</f>
        <v>200</v>
      </c>
      <c r="J48" s="165"/>
      <c r="K48" s="164">
        <f>I48</f>
        <v>200</v>
      </c>
      <c r="L48" s="165"/>
      <c r="M48" s="161"/>
      <c r="N48" s="162"/>
      <c r="O48" s="161"/>
      <c r="P48" s="162"/>
      <c r="Q48" s="161"/>
      <c r="R48" s="162"/>
      <c r="S48" s="161"/>
      <c r="T48" s="162"/>
      <c r="U48" s="161"/>
      <c r="V48" s="162"/>
      <c r="W48" s="161"/>
      <c r="X48" s="162"/>
      <c r="Y48" s="161"/>
      <c r="Z48" s="162"/>
      <c r="AA48" s="161"/>
      <c r="AB48" s="162"/>
      <c r="AC48" s="161"/>
      <c r="AD48" s="167"/>
      <c r="AE48" s="41">
        <f t="shared" si="0"/>
        <v>600</v>
      </c>
    </row>
    <row r="49" spans="1:31" ht="15.75">
      <c r="A49" s="64"/>
      <c r="B49" s="47"/>
      <c r="C49" s="40"/>
      <c r="D49" s="40" t="s">
        <v>45</v>
      </c>
      <c r="E49" s="21"/>
      <c r="F49" s="76"/>
      <c r="G49" s="163"/>
      <c r="H49" s="162"/>
      <c r="I49" s="161"/>
      <c r="J49" s="162"/>
      <c r="K49" s="161"/>
      <c r="L49" s="162"/>
      <c r="M49" s="161"/>
      <c r="N49" s="162"/>
      <c r="O49" s="161"/>
      <c r="P49" s="162"/>
      <c r="Q49" s="161"/>
      <c r="R49" s="162"/>
      <c r="S49" s="161"/>
      <c r="T49" s="162"/>
      <c r="U49" s="161"/>
      <c r="V49" s="162"/>
      <c r="W49" s="161"/>
      <c r="X49" s="162"/>
      <c r="Y49" s="161"/>
      <c r="Z49" s="162"/>
      <c r="AA49" s="161"/>
      <c r="AB49" s="162"/>
      <c r="AC49" s="161"/>
      <c r="AD49" s="167"/>
      <c r="AE49" s="41">
        <f t="shared" si="0"/>
        <v>0</v>
      </c>
    </row>
    <row r="50" spans="1:31" ht="15.75">
      <c r="A50" s="64"/>
      <c r="B50" s="47"/>
      <c r="C50" s="40"/>
      <c r="D50" s="40" t="s">
        <v>46</v>
      </c>
      <c r="E50" s="21"/>
      <c r="F50" s="32"/>
      <c r="G50" s="66"/>
      <c r="H50" s="67"/>
      <c r="I50" s="68"/>
      <c r="J50" s="69"/>
      <c r="K50" s="68"/>
      <c r="L50" s="69"/>
      <c r="M50" s="68"/>
      <c r="N50" s="69"/>
      <c r="O50" s="68"/>
      <c r="P50" s="69"/>
      <c r="Q50" s="68"/>
      <c r="R50" s="69"/>
      <c r="S50" s="70"/>
      <c r="T50" s="71"/>
      <c r="U50" s="72"/>
      <c r="V50" s="73"/>
      <c r="W50" s="72"/>
      <c r="X50" s="73"/>
      <c r="Y50" s="72"/>
      <c r="Z50" s="73"/>
      <c r="AA50" s="29"/>
      <c r="AB50" s="30"/>
      <c r="AC50" s="29"/>
      <c r="AD50" s="31"/>
      <c r="AE50" s="41">
        <f t="shared" si="0"/>
        <v>0</v>
      </c>
    </row>
    <row r="51" spans="1:31" ht="6" customHeight="1">
      <c r="A51" s="46"/>
      <c r="B51" s="47"/>
      <c r="C51" s="40"/>
      <c r="D51" s="40"/>
      <c r="E51" s="21"/>
      <c r="F51" s="32"/>
      <c r="G51" s="33"/>
      <c r="H51" s="30"/>
      <c r="I51" s="29"/>
      <c r="J51" s="30"/>
      <c r="K51" s="29"/>
      <c r="L51" s="30"/>
      <c r="M51" s="34"/>
      <c r="N51" s="35"/>
      <c r="O51" s="29"/>
      <c r="P51" s="30"/>
      <c r="Q51" s="29"/>
      <c r="R51" s="30"/>
      <c r="S51" s="29"/>
      <c r="T51" s="30"/>
      <c r="U51" s="29"/>
      <c r="V51" s="30"/>
      <c r="W51" s="29"/>
      <c r="X51" s="30"/>
      <c r="Y51" s="29"/>
      <c r="Z51" s="30"/>
      <c r="AA51" s="29"/>
      <c r="AB51" s="30"/>
      <c r="AC51" s="29"/>
      <c r="AD51" s="31"/>
      <c r="AE51" s="41">
        <f t="shared" si="0"/>
        <v>0</v>
      </c>
    </row>
    <row r="52" spans="1:31" ht="15.75">
      <c r="A52" s="64"/>
      <c r="B52" s="38"/>
      <c r="C52" s="74"/>
      <c r="D52" s="40" t="s">
        <v>47</v>
      </c>
      <c r="E52" s="21"/>
      <c r="F52" s="22">
        <v>2700</v>
      </c>
      <c r="G52" s="161"/>
      <c r="H52" s="162"/>
      <c r="I52" s="161"/>
      <c r="J52" s="162"/>
      <c r="K52" s="164">
        <f>F52/9</f>
        <v>300</v>
      </c>
      <c r="L52" s="165"/>
      <c r="M52" s="164">
        <f>K52</f>
        <v>300</v>
      </c>
      <c r="N52" s="165"/>
      <c r="O52" s="164">
        <f>M52</f>
        <v>300</v>
      </c>
      <c r="P52" s="165"/>
      <c r="Q52" s="164">
        <f>O52</f>
        <v>300</v>
      </c>
      <c r="R52" s="165"/>
      <c r="S52" s="164">
        <f>Q52</f>
        <v>300</v>
      </c>
      <c r="T52" s="165"/>
      <c r="U52" s="164">
        <f>S52</f>
        <v>300</v>
      </c>
      <c r="V52" s="165"/>
      <c r="W52" s="164">
        <f t="shared" ref="W52" si="16">U52</f>
        <v>300</v>
      </c>
      <c r="X52" s="165"/>
      <c r="Y52" s="164">
        <f t="shared" ref="Y52" si="17">W52</f>
        <v>300</v>
      </c>
      <c r="Z52" s="165"/>
      <c r="AA52" s="164">
        <f t="shared" ref="AA52" si="18">Y52</f>
        <v>300</v>
      </c>
      <c r="AB52" s="165"/>
      <c r="AC52" s="29"/>
      <c r="AD52" s="31"/>
      <c r="AE52" s="41">
        <f t="shared" si="0"/>
        <v>2700</v>
      </c>
    </row>
    <row r="53" spans="1:31" ht="15.75">
      <c r="A53" s="64"/>
      <c r="B53" s="47"/>
      <c r="C53" s="40"/>
      <c r="D53" s="40" t="s">
        <v>48</v>
      </c>
      <c r="E53" s="21"/>
      <c r="F53" s="22"/>
      <c r="G53" s="77"/>
      <c r="H53" s="78"/>
      <c r="I53" s="161"/>
      <c r="J53" s="162"/>
      <c r="K53" s="161"/>
      <c r="L53" s="162"/>
      <c r="M53" s="161"/>
      <c r="N53" s="162"/>
      <c r="O53" s="161"/>
      <c r="P53" s="162"/>
      <c r="Q53" s="161"/>
      <c r="R53" s="162"/>
      <c r="S53" s="161"/>
      <c r="T53" s="162"/>
      <c r="U53" s="161"/>
      <c r="V53" s="162"/>
      <c r="W53" s="161"/>
      <c r="X53" s="162"/>
      <c r="Y53" s="72"/>
      <c r="Z53" s="73"/>
      <c r="AA53" s="29"/>
      <c r="AB53" s="30"/>
      <c r="AC53" s="29"/>
      <c r="AD53" s="31"/>
      <c r="AE53" s="41">
        <f t="shared" si="0"/>
        <v>0</v>
      </c>
    </row>
    <row r="54" spans="1:31" ht="15.75">
      <c r="A54" s="64"/>
      <c r="B54" s="47"/>
      <c r="C54" s="40"/>
      <c r="D54" s="40" t="s">
        <v>49</v>
      </c>
      <c r="E54" s="21"/>
      <c r="F54" s="22"/>
      <c r="G54" s="77"/>
      <c r="H54" s="78"/>
      <c r="I54" s="43"/>
      <c r="J54" s="44"/>
      <c r="K54" s="43"/>
      <c r="L54" s="44"/>
      <c r="M54" s="43"/>
      <c r="N54" s="44"/>
      <c r="O54" s="43"/>
      <c r="P54" s="44"/>
      <c r="Q54" s="43"/>
      <c r="R54" s="44"/>
      <c r="S54" s="43"/>
      <c r="T54" s="44"/>
      <c r="U54" s="43"/>
      <c r="V54" s="44"/>
      <c r="W54" s="43"/>
      <c r="X54" s="44"/>
      <c r="Y54" s="72"/>
      <c r="Z54" s="73"/>
      <c r="AA54" s="29"/>
      <c r="AB54" s="30"/>
      <c r="AC54" s="29"/>
      <c r="AD54" s="31"/>
      <c r="AE54" s="41">
        <f t="shared" si="0"/>
        <v>0</v>
      </c>
    </row>
    <row r="55" spans="1:31" ht="15.75">
      <c r="A55" s="64"/>
      <c r="B55" s="47"/>
      <c r="C55" s="40"/>
      <c r="D55" s="40" t="s">
        <v>50</v>
      </c>
      <c r="E55" s="21"/>
      <c r="F55" s="22"/>
      <c r="G55" s="77"/>
      <c r="H55" s="78"/>
      <c r="I55" s="43"/>
      <c r="J55" s="44"/>
      <c r="K55" s="43"/>
      <c r="L55" s="44"/>
      <c r="M55" s="43"/>
      <c r="N55" s="44"/>
      <c r="O55" s="43"/>
      <c r="P55" s="44"/>
      <c r="Q55" s="43"/>
      <c r="R55" s="44"/>
      <c r="S55" s="43"/>
      <c r="T55" s="44"/>
      <c r="U55" s="43"/>
      <c r="V55" s="44"/>
      <c r="W55" s="43"/>
      <c r="X55" s="44"/>
      <c r="Y55" s="72"/>
      <c r="Z55" s="73"/>
      <c r="AA55" s="29"/>
      <c r="AB55" s="30"/>
      <c r="AC55" s="29"/>
      <c r="AD55" s="31"/>
      <c r="AE55" s="41"/>
    </row>
    <row r="56" spans="1:31" ht="6" customHeight="1">
      <c r="A56" s="46"/>
      <c r="B56" s="47"/>
      <c r="C56" s="40"/>
      <c r="D56" s="40"/>
      <c r="E56" s="21"/>
      <c r="F56" s="32"/>
      <c r="G56" s="33"/>
      <c r="H56" s="30"/>
      <c r="I56" s="29"/>
      <c r="J56" s="30"/>
      <c r="K56" s="29"/>
      <c r="L56" s="30"/>
      <c r="M56" s="34"/>
      <c r="N56" s="35"/>
      <c r="O56" s="29"/>
      <c r="P56" s="30"/>
      <c r="Q56" s="29"/>
      <c r="R56" s="30"/>
      <c r="S56" s="29"/>
      <c r="T56" s="30"/>
      <c r="U56" s="29"/>
      <c r="V56" s="30"/>
      <c r="W56" s="29"/>
      <c r="X56" s="30"/>
      <c r="Y56" s="29"/>
      <c r="Z56" s="30"/>
      <c r="AA56" s="29"/>
      <c r="AB56" s="30"/>
      <c r="AC56" s="29"/>
      <c r="AD56" s="31"/>
      <c r="AE56" s="41">
        <f t="shared" si="0"/>
        <v>0</v>
      </c>
    </row>
    <row r="57" spans="1:31" ht="15.75">
      <c r="A57" s="64"/>
      <c r="B57" s="38"/>
      <c r="C57" s="74"/>
      <c r="D57" s="40" t="s">
        <v>51</v>
      </c>
      <c r="E57" s="21"/>
      <c r="F57" s="22">
        <v>6500</v>
      </c>
      <c r="G57" s="166">
        <f>F57/11</f>
        <v>590.90909090909088</v>
      </c>
      <c r="H57" s="165"/>
      <c r="I57" s="164">
        <f>G57</f>
        <v>590.90909090909088</v>
      </c>
      <c r="J57" s="165"/>
      <c r="K57" s="164">
        <f>I57</f>
        <v>590.90909090909088</v>
      </c>
      <c r="L57" s="165"/>
      <c r="M57" s="164">
        <f>K57</f>
        <v>590.90909090909088</v>
      </c>
      <c r="N57" s="165"/>
      <c r="O57" s="164">
        <f t="shared" ref="O57" si="19">M57</f>
        <v>590.90909090909088</v>
      </c>
      <c r="P57" s="165"/>
      <c r="Q57" s="164">
        <f t="shared" ref="Q57" si="20">O57</f>
        <v>590.90909090909088</v>
      </c>
      <c r="R57" s="165"/>
      <c r="S57" s="164">
        <f t="shared" ref="S57" si="21">Q57</f>
        <v>590.90909090909088</v>
      </c>
      <c r="T57" s="165"/>
      <c r="U57" s="164">
        <f t="shared" ref="U57" si="22">S57</f>
        <v>590.90909090909088</v>
      </c>
      <c r="V57" s="165"/>
      <c r="W57" s="164">
        <f t="shared" ref="W57" si="23">U57</f>
        <v>590.90909090909088</v>
      </c>
      <c r="X57" s="165"/>
      <c r="Y57" s="164">
        <f t="shared" ref="Y57" si="24">W57</f>
        <v>590.90909090909088</v>
      </c>
      <c r="Z57" s="165"/>
      <c r="AA57" s="164">
        <f t="shared" ref="AA57" si="25">Y57</f>
        <v>590.90909090909088</v>
      </c>
      <c r="AB57" s="165"/>
      <c r="AC57" s="29"/>
      <c r="AD57" s="31"/>
      <c r="AE57" s="41">
        <f t="shared" si="0"/>
        <v>6500</v>
      </c>
    </row>
    <row r="58" spans="1:31" ht="15.75">
      <c r="A58" s="64"/>
      <c r="B58" s="38"/>
      <c r="C58" s="40"/>
      <c r="D58" s="40" t="s">
        <v>52</v>
      </c>
      <c r="E58" s="21"/>
      <c r="F58" s="22"/>
      <c r="G58" s="42"/>
      <c r="H58" s="44"/>
      <c r="I58" s="43"/>
      <c r="J58" s="44"/>
      <c r="K58" s="43"/>
      <c r="L58" s="44"/>
      <c r="M58" s="43"/>
      <c r="N58" s="44"/>
      <c r="O58" s="43"/>
      <c r="P58" s="44"/>
      <c r="Q58" s="43"/>
      <c r="R58" s="44"/>
      <c r="S58" s="43"/>
      <c r="T58" s="44"/>
      <c r="U58" s="72"/>
      <c r="V58" s="73"/>
      <c r="W58" s="72"/>
      <c r="X58" s="73"/>
      <c r="Y58" s="72"/>
      <c r="Z58" s="73"/>
      <c r="AA58" s="29"/>
      <c r="AB58" s="30"/>
      <c r="AC58" s="29"/>
      <c r="AD58" s="31"/>
      <c r="AE58" s="41">
        <f t="shared" si="0"/>
        <v>0</v>
      </c>
    </row>
    <row r="59" spans="1:31" ht="15.75">
      <c r="A59" s="64"/>
      <c r="B59" s="38"/>
      <c r="C59" s="40"/>
      <c r="D59" s="40" t="s">
        <v>53</v>
      </c>
      <c r="E59" s="21"/>
      <c r="F59" s="22"/>
      <c r="G59" s="66"/>
      <c r="H59" s="67"/>
      <c r="I59" s="68"/>
      <c r="J59" s="69"/>
      <c r="K59" s="68"/>
      <c r="L59" s="69"/>
      <c r="M59" s="68"/>
      <c r="N59" s="69"/>
      <c r="O59" s="43"/>
      <c r="P59" s="44"/>
      <c r="Q59" s="161"/>
      <c r="R59" s="162"/>
      <c r="S59" s="161"/>
      <c r="T59" s="162"/>
      <c r="U59" s="161"/>
      <c r="V59" s="162"/>
      <c r="W59" s="161"/>
      <c r="X59" s="162"/>
      <c r="Y59" s="161"/>
      <c r="Z59" s="162"/>
      <c r="AA59" s="161"/>
      <c r="AB59" s="162"/>
      <c r="AC59" s="29"/>
      <c r="AD59" s="31"/>
      <c r="AE59" s="41">
        <f t="shared" si="0"/>
        <v>0</v>
      </c>
    </row>
    <row r="60" spans="1:31" ht="15.75">
      <c r="A60" s="64"/>
      <c r="B60" s="38"/>
      <c r="C60" s="40"/>
      <c r="D60" s="40" t="s">
        <v>54</v>
      </c>
      <c r="E60" s="21"/>
      <c r="F60" s="22"/>
      <c r="G60" s="66"/>
      <c r="H60" s="67"/>
      <c r="I60" s="68"/>
      <c r="J60" s="69"/>
      <c r="K60" s="68"/>
      <c r="L60" s="69"/>
      <c r="M60" s="68"/>
      <c r="N60" s="69"/>
      <c r="O60" s="43"/>
      <c r="P60" s="44"/>
      <c r="Q60" s="43"/>
      <c r="R60" s="44"/>
      <c r="S60" s="43"/>
      <c r="T60" s="44"/>
      <c r="U60" s="43"/>
      <c r="V60" s="44"/>
      <c r="W60" s="43"/>
      <c r="X60" s="44"/>
      <c r="Y60" s="43"/>
      <c r="Z60" s="44"/>
      <c r="AA60" s="43"/>
      <c r="AB60" s="44"/>
      <c r="AC60" s="29"/>
      <c r="AD60" s="31"/>
      <c r="AE60" s="41">
        <f t="shared" si="0"/>
        <v>0</v>
      </c>
    </row>
    <row r="61" spans="1:31" ht="6" customHeight="1">
      <c r="A61" s="46"/>
      <c r="B61" s="47"/>
      <c r="C61" s="40"/>
      <c r="D61" s="40"/>
      <c r="E61" s="21"/>
      <c r="F61" s="32"/>
      <c r="G61" s="33"/>
      <c r="H61" s="30"/>
      <c r="I61" s="29"/>
      <c r="J61" s="30"/>
      <c r="K61" s="29"/>
      <c r="L61" s="30"/>
      <c r="M61" s="34"/>
      <c r="N61" s="35"/>
      <c r="O61" s="29"/>
      <c r="P61" s="30"/>
      <c r="Q61" s="29"/>
      <c r="R61" s="30"/>
      <c r="S61" s="29"/>
      <c r="T61" s="30"/>
      <c r="U61" s="29"/>
      <c r="V61" s="30"/>
      <c r="W61" s="29"/>
      <c r="X61" s="30"/>
      <c r="Y61" s="29"/>
      <c r="Z61" s="30"/>
      <c r="AA61" s="29"/>
      <c r="AB61" s="30"/>
      <c r="AC61" s="29"/>
      <c r="AD61" s="31"/>
      <c r="AE61" s="41"/>
    </row>
    <row r="62" spans="1:31" ht="15.75">
      <c r="A62" s="64"/>
      <c r="B62" s="38"/>
      <c r="C62" s="74"/>
      <c r="D62" s="40" t="s">
        <v>55</v>
      </c>
      <c r="E62" s="31"/>
      <c r="F62" s="76">
        <v>1800</v>
      </c>
      <c r="G62" s="16"/>
      <c r="H62" s="69"/>
      <c r="I62" s="68"/>
      <c r="J62" s="69"/>
      <c r="K62" s="68"/>
      <c r="L62" s="69"/>
      <c r="M62" s="68"/>
      <c r="N62" s="69"/>
      <c r="O62" s="163"/>
      <c r="P62" s="163"/>
      <c r="Q62" s="163"/>
      <c r="R62" s="163"/>
      <c r="S62" s="163"/>
      <c r="T62" s="163"/>
      <c r="U62" s="161"/>
      <c r="V62" s="162"/>
      <c r="W62" s="161"/>
      <c r="X62" s="162"/>
      <c r="Y62" s="166">
        <f>F62/3</f>
        <v>600</v>
      </c>
      <c r="Z62" s="166"/>
      <c r="AA62" s="164">
        <f>Y62</f>
        <v>600</v>
      </c>
      <c r="AB62" s="165"/>
      <c r="AC62" s="164">
        <f>AA62</f>
        <v>600</v>
      </c>
      <c r="AD62" s="165"/>
      <c r="AE62" s="41">
        <f>SUM(K62:AD62)</f>
        <v>1800</v>
      </c>
    </row>
    <row r="63" spans="1:31" ht="15.75">
      <c r="A63" s="64"/>
      <c r="B63" s="38"/>
      <c r="D63" s="51" t="s">
        <v>56</v>
      </c>
      <c r="E63" s="31"/>
      <c r="F63" s="76"/>
      <c r="G63" s="42"/>
      <c r="H63" s="69"/>
      <c r="I63" s="68"/>
      <c r="J63" s="69"/>
      <c r="K63" s="68"/>
      <c r="L63" s="69"/>
      <c r="M63" s="68"/>
      <c r="N63" s="69"/>
      <c r="O63" s="42"/>
      <c r="P63" s="42"/>
      <c r="Q63" s="43"/>
      <c r="R63" s="44"/>
      <c r="S63" s="42"/>
      <c r="T63" s="42"/>
      <c r="U63" s="43"/>
      <c r="V63" s="44"/>
      <c r="W63" s="42"/>
      <c r="X63" s="42"/>
      <c r="Y63" s="43"/>
      <c r="Z63" s="44"/>
      <c r="AA63" s="42"/>
      <c r="AB63" s="42"/>
      <c r="AC63" s="43"/>
      <c r="AD63" s="45"/>
      <c r="AE63" s="41"/>
    </row>
    <row r="64" spans="1:31" ht="15.75">
      <c r="A64" s="64"/>
      <c r="B64" s="38"/>
      <c r="D64" s="79" t="s">
        <v>57</v>
      </c>
      <c r="E64" s="21"/>
      <c r="F64" s="22"/>
      <c r="G64" s="66"/>
      <c r="H64" s="66"/>
      <c r="I64" s="43"/>
      <c r="J64" s="44"/>
      <c r="K64" s="42"/>
      <c r="L64" s="42"/>
      <c r="M64" s="43"/>
      <c r="N64" s="44"/>
      <c r="O64" s="80"/>
      <c r="P64" s="80"/>
      <c r="Q64" s="68"/>
      <c r="R64" s="69"/>
      <c r="S64" s="42"/>
      <c r="T64" s="42"/>
      <c r="U64" s="72"/>
      <c r="V64" s="73"/>
      <c r="W64" s="81"/>
      <c r="X64" s="81"/>
      <c r="Y64" s="72"/>
      <c r="Z64" s="73"/>
      <c r="AA64" s="33"/>
      <c r="AB64" s="33"/>
      <c r="AC64" s="29"/>
      <c r="AD64" s="31"/>
      <c r="AE64" s="41"/>
    </row>
    <row r="65" spans="1:31" ht="6" customHeight="1">
      <c r="A65" s="46"/>
      <c r="B65" s="47"/>
      <c r="C65" s="40"/>
      <c r="D65" s="40"/>
      <c r="E65" s="20"/>
      <c r="F65" s="32"/>
      <c r="G65" s="33"/>
      <c r="H65" s="33"/>
      <c r="I65" s="29"/>
      <c r="J65" s="30"/>
      <c r="K65" s="33"/>
      <c r="L65" s="33"/>
      <c r="M65" s="34"/>
      <c r="N65" s="35"/>
      <c r="O65" s="33"/>
      <c r="P65" s="33"/>
      <c r="Q65" s="29"/>
      <c r="R65" s="30"/>
      <c r="S65" s="33"/>
      <c r="T65" s="33"/>
      <c r="U65" s="29"/>
      <c r="V65" s="30"/>
      <c r="W65" s="33"/>
      <c r="X65" s="33"/>
      <c r="Y65" s="29"/>
      <c r="Z65" s="30"/>
      <c r="AA65" s="33"/>
      <c r="AB65" s="33"/>
      <c r="AC65" s="29"/>
      <c r="AD65" s="31"/>
      <c r="AE65" s="41"/>
    </row>
    <row r="66" spans="1:31" ht="15.75">
      <c r="A66" s="64"/>
      <c r="B66" s="38"/>
      <c r="C66" s="74"/>
      <c r="D66" s="40" t="s">
        <v>58</v>
      </c>
      <c r="E66" s="33"/>
      <c r="F66" s="76">
        <v>2250</v>
      </c>
      <c r="G66" s="42"/>
      <c r="H66" s="42"/>
      <c r="I66" s="43"/>
      <c r="J66" s="44"/>
      <c r="K66" s="166">
        <f>F66/10</f>
        <v>225</v>
      </c>
      <c r="L66" s="165"/>
      <c r="M66" s="164">
        <f>K66</f>
        <v>225</v>
      </c>
      <c r="N66" s="165"/>
      <c r="O66" s="164">
        <f>M66</f>
        <v>225</v>
      </c>
      <c r="P66" s="165"/>
      <c r="Q66" s="164">
        <f>O66</f>
        <v>225</v>
      </c>
      <c r="R66" s="165"/>
      <c r="S66" s="164">
        <f t="shared" ref="S66" si="26">Q66</f>
        <v>225</v>
      </c>
      <c r="T66" s="165"/>
      <c r="U66" s="164">
        <f t="shared" ref="U66" si="27">S66</f>
        <v>225</v>
      </c>
      <c r="V66" s="165"/>
      <c r="W66" s="164">
        <f t="shared" ref="W66" si="28">U66</f>
        <v>225</v>
      </c>
      <c r="X66" s="165"/>
      <c r="Y66" s="164">
        <f>+W66</f>
        <v>225</v>
      </c>
      <c r="Z66" s="165"/>
      <c r="AA66" s="164">
        <f>+Y66</f>
        <v>225</v>
      </c>
      <c r="AB66" s="165"/>
      <c r="AC66" s="169">
        <f>+AA66</f>
        <v>225</v>
      </c>
      <c r="AD66" s="170"/>
      <c r="AE66" s="41">
        <f>SUM(K66:AD66)</f>
        <v>2250</v>
      </c>
    </row>
    <row r="67" spans="1:31" ht="15.75">
      <c r="A67" s="64"/>
      <c r="B67" s="38"/>
      <c r="C67" s="51"/>
      <c r="D67" s="40" t="s">
        <v>59</v>
      </c>
      <c r="E67" s="33"/>
      <c r="F67" s="76"/>
      <c r="G67" s="42"/>
      <c r="H67" s="42"/>
      <c r="I67" s="43"/>
      <c r="J67" s="44"/>
      <c r="K67" s="42"/>
      <c r="L67" s="42"/>
      <c r="M67" s="43"/>
      <c r="N67" s="44"/>
      <c r="O67" s="42"/>
      <c r="P67" s="42"/>
      <c r="Q67" s="43"/>
      <c r="R67" s="44"/>
      <c r="S67" s="42"/>
      <c r="T67" s="42"/>
      <c r="U67" s="72"/>
      <c r="V67" s="73"/>
      <c r="W67" s="81"/>
      <c r="X67" s="81"/>
      <c r="Y67" s="72"/>
      <c r="Z67" s="73"/>
      <c r="AA67" s="33"/>
      <c r="AB67" s="33"/>
      <c r="AC67" s="29"/>
      <c r="AD67" s="31"/>
      <c r="AE67" s="41"/>
    </row>
    <row r="68" spans="1:31" ht="15.75">
      <c r="A68" s="64"/>
      <c r="B68" s="38"/>
      <c r="C68" s="51"/>
      <c r="D68" s="40" t="s">
        <v>60</v>
      </c>
      <c r="E68" s="33"/>
      <c r="F68" s="76"/>
      <c r="G68" s="42"/>
      <c r="H68" s="42"/>
      <c r="I68" s="43"/>
      <c r="J68" s="44"/>
      <c r="K68" s="42"/>
      <c r="L68" s="42"/>
      <c r="M68" s="43"/>
      <c r="N68" s="44"/>
      <c r="O68" s="42"/>
      <c r="P68" s="42"/>
      <c r="Q68" s="43"/>
      <c r="R68" s="44"/>
      <c r="S68" s="42"/>
      <c r="T68" s="42"/>
      <c r="U68" s="72"/>
      <c r="V68" s="73"/>
      <c r="W68" s="81"/>
      <c r="X68" s="81"/>
      <c r="Y68" s="72"/>
      <c r="Z68" s="73"/>
      <c r="AA68" s="33"/>
      <c r="AB68" s="33"/>
      <c r="AC68" s="29"/>
      <c r="AD68" s="31"/>
      <c r="AE68" s="41"/>
    </row>
    <row r="69" spans="1:31" ht="6" customHeight="1">
      <c r="A69" s="46"/>
      <c r="B69" s="47"/>
      <c r="C69" s="40"/>
      <c r="D69" s="40"/>
      <c r="E69" s="20"/>
      <c r="F69" s="32"/>
      <c r="G69" s="33"/>
      <c r="H69" s="33"/>
      <c r="I69" s="29"/>
      <c r="J69" s="30"/>
      <c r="K69" s="33"/>
      <c r="L69" s="33"/>
      <c r="M69" s="34"/>
      <c r="N69" s="35"/>
      <c r="O69" s="33"/>
      <c r="P69" s="33"/>
      <c r="Q69" s="29"/>
      <c r="R69" s="30"/>
      <c r="S69" s="33"/>
      <c r="T69" s="33"/>
      <c r="U69" s="29"/>
      <c r="V69" s="30"/>
      <c r="W69" s="33"/>
      <c r="X69" s="33"/>
      <c r="Y69" s="29"/>
      <c r="Z69" s="30"/>
      <c r="AA69" s="33"/>
      <c r="AB69" s="33"/>
      <c r="AC69" s="29"/>
      <c r="AD69" s="31"/>
      <c r="AE69" s="41"/>
    </row>
    <row r="70" spans="1:31" s="63" customFormat="1" ht="14.25" customHeight="1">
      <c r="A70" s="53"/>
      <c r="B70" s="54"/>
      <c r="C70" s="74"/>
      <c r="D70" s="40" t="s">
        <v>61</v>
      </c>
      <c r="E70" s="33"/>
      <c r="F70" s="82">
        <v>400</v>
      </c>
      <c r="G70" s="83"/>
      <c r="H70" s="44"/>
      <c r="I70" s="42"/>
      <c r="J70" s="44"/>
      <c r="K70" s="42"/>
      <c r="L70" s="44"/>
      <c r="M70" s="42"/>
      <c r="N70" s="44"/>
      <c r="O70" s="42"/>
      <c r="P70" s="44"/>
      <c r="Q70" s="42"/>
      <c r="R70" s="42"/>
      <c r="S70" s="43"/>
      <c r="T70" s="44"/>
      <c r="U70" s="166">
        <f>F70/3</f>
        <v>133.33333333333334</v>
      </c>
      <c r="V70" s="166"/>
      <c r="W70" s="164">
        <f t="shared" ref="W70" si="29">U70</f>
        <v>133.33333333333334</v>
      </c>
      <c r="X70" s="165"/>
      <c r="Y70" s="166">
        <f t="shared" ref="Y70" si="30">W70</f>
        <v>133.33333333333334</v>
      </c>
      <c r="Z70" s="166"/>
      <c r="AA70" s="29"/>
      <c r="AB70" s="30"/>
      <c r="AC70" s="33"/>
      <c r="AD70" s="31"/>
      <c r="AE70" s="62"/>
    </row>
    <row r="71" spans="1:31" s="63" customFormat="1" ht="14.25" customHeight="1">
      <c r="A71" s="53"/>
      <c r="B71" s="54"/>
      <c r="C71" s="55"/>
      <c r="D71" s="40" t="s">
        <v>62</v>
      </c>
      <c r="E71" s="33"/>
      <c r="F71" s="82"/>
      <c r="G71" s="83"/>
      <c r="H71" s="44"/>
      <c r="I71" s="42"/>
      <c r="J71" s="44"/>
      <c r="K71" s="42"/>
      <c r="L71" s="44"/>
      <c r="M71" s="42"/>
      <c r="N71" s="44"/>
      <c r="O71" s="42"/>
      <c r="P71" s="44"/>
      <c r="Q71" s="42"/>
      <c r="R71" s="42"/>
      <c r="S71" s="43"/>
      <c r="T71" s="44"/>
      <c r="U71" s="81"/>
      <c r="V71" s="81"/>
      <c r="W71" s="72"/>
      <c r="X71" s="73"/>
      <c r="Y71" s="81"/>
      <c r="Z71" s="81"/>
      <c r="AA71" s="29"/>
      <c r="AB71" s="30"/>
      <c r="AC71" s="33"/>
      <c r="AD71" s="31"/>
      <c r="AE71" s="62"/>
    </row>
    <row r="72" spans="1:31" s="63" customFormat="1" ht="14.25" customHeight="1">
      <c r="A72" s="53"/>
      <c r="B72" s="54"/>
      <c r="C72" s="55"/>
      <c r="D72" s="40" t="s">
        <v>63</v>
      </c>
      <c r="E72" s="33"/>
      <c r="F72" s="82"/>
      <c r="G72" s="83"/>
      <c r="H72" s="44"/>
      <c r="I72" s="42"/>
      <c r="J72" s="44"/>
      <c r="K72" s="42"/>
      <c r="L72" s="44"/>
      <c r="M72" s="42"/>
      <c r="N72" s="44"/>
      <c r="O72" s="42"/>
      <c r="P72" s="44"/>
      <c r="Q72" s="42"/>
      <c r="R72" s="42"/>
      <c r="S72" s="43"/>
      <c r="T72" s="44"/>
      <c r="U72" s="81"/>
      <c r="V72" s="81"/>
      <c r="W72" s="72"/>
      <c r="X72" s="73"/>
      <c r="Y72" s="81"/>
      <c r="Z72" s="81"/>
      <c r="AA72" s="29"/>
      <c r="AB72" s="30"/>
      <c r="AC72" s="33"/>
      <c r="AD72" s="31"/>
      <c r="AE72" s="62"/>
    </row>
    <row r="73" spans="1:31" ht="6" customHeight="1">
      <c r="A73" s="46"/>
      <c r="B73" s="47"/>
      <c r="C73" s="40"/>
      <c r="D73" s="40"/>
      <c r="E73" s="20"/>
      <c r="F73" s="32"/>
      <c r="G73" s="33"/>
      <c r="H73" s="30"/>
      <c r="I73" s="33"/>
      <c r="J73" s="30"/>
      <c r="K73" s="33"/>
      <c r="L73" s="30"/>
      <c r="M73" s="84"/>
      <c r="N73" s="35"/>
      <c r="O73" s="33"/>
      <c r="P73" s="30"/>
      <c r="Q73" s="33"/>
      <c r="R73" s="33"/>
      <c r="S73" s="29"/>
      <c r="T73" s="30"/>
      <c r="U73" s="33"/>
      <c r="V73" s="33"/>
      <c r="W73" s="29"/>
      <c r="X73" s="30"/>
      <c r="Y73" s="33"/>
      <c r="Z73" s="33"/>
      <c r="AA73" s="29"/>
      <c r="AB73" s="30"/>
      <c r="AC73" s="33"/>
      <c r="AD73" s="31"/>
      <c r="AE73" s="41"/>
    </row>
    <row r="74" spans="1:31" s="63" customFormat="1" ht="14.25" customHeight="1">
      <c r="A74" s="53"/>
      <c r="B74" s="54"/>
      <c r="C74" s="74"/>
      <c r="D74" s="40" t="s">
        <v>64</v>
      </c>
      <c r="E74" s="33"/>
      <c r="F74" s="82">
        <v>2800</v>
      </c>
      <c r="G74" s="83"/>
      <c r="H74" s="44"/>
      <c r="I74" s="42"/>
      <c r="J74" s="44"/>
      <c r="K74" s="42"/>
      <c r="L74" s="44"/>
      <c r="M74" s="42"/>
      <c r="N74" s="44"/>
      <c r="O74" s="42"/>
      <c r="P74" s="44"/>
      <c r="Q74" s="42"/>
      <c r="R74" s="42"/>
      <c r="S74" s="43"/>
      <c r="T74" s="44"/>
      <c r="U74" s="166">
        <f>F74/5</f>
        <v>560</v>
      </c>
      <c r="V74" s="166"/>
      <c r="W74" s="164">
        <f t="shared" ref="W74" si="31">U74</f>
        <v>560</v>
      </c>
      <c r="X74" s="165"/>
      <c r="Y74" s="166">
        <f t="shared" ref="Y74" si="32">W74</f>
        <v>560</v>
      </c>
      <c r="Z74" s="166"/>
      <c r="AA74" s="164">
        <f t="shared" ref="AA74" si="33">Y74</f>
        <v>560</v>
      </c>
      <c r="AB74" s="165"/>
      <c r="AC74" s="166">
        <f t="shared" ref="AC74" si="34">AA74</f>
        <v>560</v>
      </c>
      <c r="AD74" s="168"/>
      <c r="AE74" s="62"/>
    </row>
    <row r="75" spans="1:31" s="63" customFormat="1" ht="14.25" customHeight="1">
      <c r="A75" s="53"/>
      <c r="B75" s="54"/>
      <c r="C75" s="51"/>
      <c r="D75" s="40" t="s">
        <v>65</v>
      </c>
      <c r="E75" s="33"/>
      <c r="F75" s="82"/>
      <c r="G75" s="83"/>
      <c r="H75" s="44"/>
      <c r="I75" s="42"/>
      <c r="J75" s="44"/>
      <c r="K75" s="42"/>
      <c r="L75" s="44"/>
      <c r="M75" s="42"/>
      <c r="N75" s="44"/>
      <c r="O75" s="42"/>
      <c r="P75" s="44"/>
      <c r="Q75" s="42"/>
      <c r="R75" s="42"/>
      <c r="S75" s="43"/>
      <c r="T75" s="44"/>
      <c r="U75" s="81"/>
      <c r="V75" s="81"/>
      <c r="W75" s="72"/>
      <c r="X75" s="73"/>
      <c r="Y75" s="81"/>
      <c r="Z75" s="81"/>
      <c r="AA75" s="29"/>
      <c r="AB75" s="30"/>
      <c r="AC75" s="33"/>
      <c r="AD75" s="31"/>
      <c r="AE75" s="62"/>
    </row>
    <row r="76" spans="1:31" s="63" customFormat="1" ht="14.25" customHeight="1">
      <c r="A76" s="53"/>
      <c r="B76" s="54"/>
      <c r="C76" s="51"/>
      <c r="D76" s="40" t="s">
        <v>66</v>
      </c>
      <c r="E76" s="33"/>
      <c r="F76" s="82"/>
      <c r="G76" s="83"/>
      <c r="H76" s="44"/>
      <c r="I76" s="42"/>
      <c r="J76" s="44"/>
      <c r="K76" s="42"/>
      <c r="L76" s="44"/>
      <c r="M76" s="42"/>
      <c r="N76" s="44"/>
      <c r="O76" s="42"/>
      <c r="P76" s="44"/>
      <c r="Q76" s="42"/>
      <c r="R76" s="42"/>
      <c r="S76" s="43"/>
      <c r="T76" s="44"/>
      <c r="U76" s="81"/>
      <c r="V76" s="81"/>
      <c r="W76" s="72"/>
      <c r="X76" s="73"/>
      <c r="Y76" s="81"/>
      <c r="Z76" s="81"/>
      <c r="AA76" s="29"/>
      <c r="AB76" s="30"/>
      <c r="AC76" s="33"/>
      <c r="AD76" s="31"/>
      <c r="AE76" s="62"/>
    </row>
    <row r="77" spans="1:31" s="63" customFormat="1" ht="14.25" customHeight="1">
      <c r="A77" s="53"/>
      <c r="B77" s="54"/>
      <c r="C77" s="51"/>
      <c r="D77" s="40" t="s">
        <v>67</v>
      </c>
      <c r="E77" s="33"/>
      <c r="F77" s="76"/>
      <c r="G77" s="42"/>
      <c r="H77" s="44"/>
      <c r="I77" s="42"/>
      <c r="J77" s="44"/>
      <c r="K77" s="42"/>
      <c r="L77" s="44"/>
      <c r="M77" s="42"/>
      <c r="N77" s="44"/>
      <c r="O77" s="42"/>
      <c r="P77" s="44"/>
      <c r="Q77" s="42"/>
      <c r="R77" s="42"/>
      <c r="S77" s="43"/>
      <c r="T77" s="44"/>
      <c r="U77" s="81"/>
      <c r="V77" s="81"/>
      <c r="W77" s="72"/>
      <c r="X77" s="73"/>
      <c r="Y77" s="81"/>
      <c r="Z77" s="81"/>
      <c r="AA77" s="29"/>
      <c r="AB77" s="30"/>
      <c r="AC77" s="33"/>
      <c r="AD77" s="31"/>
      <c r="AE77" s="62"/>
    </row>
    <row r="78" spans="1:31" ht="6" customHeight="1">
      <c r="A78" s="46"/>
      <c r="B78" s="47"/>
      <c r="C78" s="40"/>
      <c r="D78" s="40"/>
      <c r="E78" s="20"/>
      <c r="F78" s="32"/>
      <c r="G78" s="33"/>
      <c r="H78" s="30"/>
      <c r="I78" s="33"/>
      <c r="J78" s="30"/>
      <c r="K78" s="33"/>
      <c r="L78" s="30"/>
      <c r="M78" s="84"/>
      <c r="N78" s="35"/>
      <c r="O78" s="33"/>
      <c r="P78" s="30"/>
      <c r="Q78" s="33"/>
      <c r="R78" s="33"/>
      <c r="S78" s="29"/>
      <c r="T78" s="30"/>
      <c r="U78" s="33"/>
      <c r="V78" s="33"/>
      <c r="W78" s="29"/>
      <c r="X78" s="30"/>
      <c r="Y78" s="33"/>
      <c r="Z78" s="33"/>
      <c r="AA78" s="29"/>
      <c r="AB78" s="30"/>
      <c r="AC78" s="33"/>
      <c r="AD78" s="31"/>
      <c r="AE78" s="41"/>
    </row>
    <row r="79" spans="1:31" s="63" customFormat="1" ht="14.25" customHeight="1">
      <c r="A79" s="53"/>
      <c r="B79" s="54"/>
      <c r="C79" s="74"/>
      <c r="D79" s="40" t="s">
        <v>68</v>
      </c>
      <c r="E79" s="33"/>
      <c r="F79" s="82">
        <v>1750</v>
      </c>
      <c r="G79" s="83"/>
      <c r="H79" s="44"/>
      <c r="I79" s="42"/>
      <c r="J79" s="44"/>
      <c r="K79" s="42"/>
      <c r="L79" s="44"/>
      <c r="M79" s="42"/>
      <c r="N79" s="44"/>
      <c r="O79" s="42"/>
      <c r="P79" s="44"/>
      <c r="Q79" s="42"/>
      <c r="R79" s="42"/>
      <c r="S79" s="43"/>
      <c r="T79" s="44"/>
      <c r="U79" s="166">
        <f>F79/4</f>
        <v>437.5</v>
      </c>
      <c r="V79" s="166"/>
      <c r="W79" s="164">
        <f t="shared" ref="W79" si="35">U79</f>
        <v>437.5</v>
      </c>
      <c r="X79" s="165"/>
      <c r="Y79" s="166">
        <f t="shared" ref="Y79" si="36">W79</f>
        <v>437.5</v>
      </c>
      <c r="Z79" s="166"/>
      <c r="AA79" s="164">
        <f t="shared" ref="AA79" si="37">Y79</f>
        <v>437.5</v>
      </c>
      <c r="AB79" s="165"/>
      <c r="AC79" s="33"/>
      <c r="AD79" s="31"/>
      <c r="AE79" s="62"/>
    </row>
    <row r="80" spans="1:31" s="63" customFormat="1" ht="14.25" customHeight="1">
      <c r="A80" s="53"/>
      <c r="B80" s="54"/>
      <c r="C80" s="51"/>
      <c r="D80" s="40" t="s">
        <v>69</v>
      </c>
      <c r="E80" s="33"/>
      <c r="F80" s="82"/>
      <c r="G80" s="83"/>
      <c r="H80" s="44"/>
      <c r="I80" s="42"/>
      <c r="J80" s="44"/>
      <c r="K80" s="42"/>
      <c r="L80" s="44"/>
      <c r="M80" s="42"/>
      <c r="N80" s="44"/>
      <c r="O80" s="42"/>
      <c r="P80" s="44"/>
      <c r="Q80" s="42"/>
      <c r="R80" s="42"/>
      <c r="S80" s="43"/>
      <c r="T80" s="44"/>
      <c r="U80" s="81"/>
      <c r="V80" s="81"/>
      <c r="W80" s="72"/>
      <c r="X80" s="73"/>
      <c r="Y80" s="81"/>
      <c r="Z80" s="81"/>
      <c r="AA80" s="29"/>
      <c r="AB80" s="30"/>
      <c r="AC80" s="33"/>
      <c r="AD80" s="31"/>
      <c r="AE80" s="62"/>
    </row>
    <row r="81" spans="1:31" s="63" customFormat="1" ht="14.25" customHeight="1">
      <c r="A81" s="53"/>
      <c r="B81" s="54"/>
      <c r="C81" s="51"/>
      <c r="D81" s="40" t="s">
        <v>70</v>
      </c>
      <c r="E81" s="33"/>
      <c r="F81" s="82"/>
      <c r="G81" s="83"/>
      <c r="H81" s="44"/>
      <c r="I81" s="42"/>
      <c r="J81" s="44"/>
      <c r="K81" s="42"/>
      <c r="L81" s="44"/>
      <c r="M81" s="42"/>
      <c r="N81" s="44"/>
      <c r="O81" s="42"/>
      <c r="P81" s="44"/>
      <c r="Q81" s="42"/>
      <c r="R81" s="42"/>
      <c r="S81" s="43"/>
      <c r="T81" s="44"/>
      <c r="U81" s="81"/>
      <c r="V81" s="81"/>
      <c r="W81" s="72"/>
      <c r="X81" s="73"/>
      <c r="Y81" s="81"/>
      <c r="Z81" s="81"/>
      <c r="AA81" s="29"/>
      <c r="AB81" s="30"/>
      <c r="AC81" s="33"/>
      <c r="AD81" s="31"/>
      <c r="AE81" s="62"/>
    </row>
    <row r="82" spans="1:31" s="63" customFormat="1" ht="14.25" customHeight="1">
      <c r="A82" s="53"/>
      <c r="B82" s="54"/>
      <c r="C82" s="51"/>
      <c r="D82" s="40" t="s">
        <v>71</v>
      </c>
      <c r="E82" s="33"/>
      <c r="F82" s="82"/>
      <c r="G82" s="83"/>
      <c r="H82" s="44"/>
      <c r="I82" s="42"/>
      <c r="J82" s="44"/>
      <c r="K82" s="42"/>
      <c r="L82" s="44"/>
      <c r="M82" s="42"/>
      <c r="N82" s="44"/>
      <c r="O82" s="42"/>
      <c r="P82" s="44"/>
      <c r="Q82" s="42"/>
      <c r="R82" s="42"/>
      <c r="S82" s="43"/>
      <c r="T82" s="44"/>
      <c r="U82" s="81"/>
      <c r="V82" s="81"/>
      <c r="W82" s="72"/>
      <c r="X82" s="73"/>
      <c r="Y82" s="81"/>
      <c r="Z82" s="81"/>
      <c r="AA82" s="29"/>
      <c r="AB82" s="30"/>
      <c r="AC82" s="33"/>
      <c r="AD82" s="31"/>
      <c r="AE82" s="62"/>
    </row>
    <row r="83" spans="1:31" ht="6" customHeight="1">
      <c r="A83" s="46"/>
      <c r="B83" s="47"/>
      <c r="C83" s="40"/>
      <c r="D83" s="40"/>
      <c r="E83" s="20"/>
      <c r="F83" s="32"/>
      <c r="G83" s="33"/>
      <c r="H83" s="30"/>
      <c r="I83" s="33"/>
      <c r="J83" s="30"/>
      <c r="K83" s="33"/>
      <c r="L83" s="30"/>
      <c r="M83" s="84"/>
      <c r="N83" s="35"/>
      <c r="O83" s="33"/>
      <c r="P83" s="30"/>
      <c r="Q83" s="33"/>
      <c r="R83" s="33"/>
      <c r="S83" s="29"/>
      <c r="T83" s="30"/>
      <c r="U83" s="33"/>
      <c r="V83" s="33"/>
      <c r="W83" s="29"/>
      <c r="X83" s="30"/>
      <c r="Y83" s="33"/>
      <c r="Z83" s="33"/>
      <c r="AA83" s="29"/>
      <c r="AB83" s="30"/>
      <c r="AC83" s="33"/>
      <c r="AD83" s="31"/>
      <c r="AE83" s="41"/>
    </row>
    <row r="84" spans="1:31" s="63" customFormat="1" ht="14.25" customHeight="1">
      <c r="A84" s="53"/>
      <c r="B84" s="54"/>
      <c r="C84" s="74"/>
      <c r="D84" s="40" t="s">
        <v>72</v>
      </c>
      <c r="E84" s="33"/>
      <c r="F84" s="82">
        <v>1350</v>
      </c>
      <c r="G84" s="83"/>
      <c r="H84" s="44"/>
      <c r="I84" s="42"/>
      <c r="J84" s="44"/>
      <c r="K84" s="42"/>
      <c r="L84" s="44"/>
      <c r="M84" s="42"/>
      <c r="N84" s="44"/>
      <c r="O84" s="42"/>
      <c r="P84" s="44"/>
      <c r="Q84" s="42"/>
      <c r="R84" s="42"/>
      <c r="S84" s="43"/>
      <c r="T84" s="44"/>
      <c r="U84" s="166">
        <f>F84/5</f>
        <v>270</v>
      </c>
      <c r="V84" s="166"/>
      <c r="W84" s="164">
        <f t="shared" ref="W84" si="38">U84</f>
        <v>270</v>
      </c>
      <c r="X84" s="165"/>
      <c r="Y84" s="164">
        <f t="shared" ref="Y84" si="39">W84</f>
        <v>270</v>
      </c>
      <c r="Z84" s="165"/>
      <c r="AA84" s="164">
        <f t="shared" ref="AA84" si="40">Y84</f>
        <v>270</v>
      </c>
      <c r="AB84" s="165"/>
      <c r="AC84" s="166">
        <f t="shared" ref="AC84" si="41">AA84</f>
        <v>270</v>
      </c>
      <c r="AD84" s="168"/>
      <c r="AE84" s="62"/>
    </row>
    <row r="85" spans="1:31" s="63" customFormat="1" ht="14.25" customHeight="1">
      <c r="A85" s="53"/>
      <c r="B85" s="54"/>
      <c r="C85" s="51"/>
      <c r="D85" s="40" t="s">
        <v>73</v>
      </c>
      <c r="E85" s="33"/>
      <c r="F85" s="82"/>
      <c r="G85" s="83"/>
      <c r="H85" s="44"/>
      <c r="I85" s="42"/>
      <c r="J85" s="44"/>
      <c r="K85" s="42"/>
      <c r="L85" s="44"/>
      <c r="M85" s="42"/>
      <c r="N85" s="44"/>
      <c r="O85" s="42"/>
      <c r="P85" s="44"/>
      <c r="Q85" s="42"/>
      <c r="R85" s="42"/>
      <c r="S85" s="43"/>
      <c r="T85" s="44"/>
      <c r="U85" s="81"/>
      <c r="V85" s="81"/>
      <c r="W85" s="72"/>
      <c r="X85" s="73"/>
      <c r="Y85" s="81"/>
      <c r="Z85" s="81"/>
      <c r="AA85" s="29"/>
      <c r="AB85" s="30"/>
      <c r="AC85" s="33"/>
      <c r="AD85" s="31"/>
      <c r="AE85" s="62"/>
    </row>
    <row r="86" spans="1:31" s="63" customFormat="1" ht="14.25" customHeight="1">
      <c r="A86" s="53"/>
      <c r="B86" s="54"/>
      <c r="C86" s="55"/>
      <c r="D86" s="55" t="s">
        <v>74</v>
      </c>
      <c r="E86" s="56"/>
      <c r="F86" s="57"/>
      <c r="G86" s="58"/>
      <c r="H86" s="58"/>
      <c r="I86" s="60"/>
      <c r="J86" s="59"/>
      <c r="K86" s="58"/>
      <c r="L86" s="58"/>
      <c r="M86" s="34"/>
      <c r="N86" s="35"/>
      <c r="O86" s="58"/>
      <c r="P86" s="58"/>
      <c r="Q86" s="60"/>
      <c r="R86" s="59"/>
      <c r="S86" s="58"/>
      <c r="T86" s="58"/>
      <c r="U86" s="60"/>
      <c r="V86" s="59"/>
      <c r="W86" s="58"/>
      <c r="X86" s="58"/>
      <c r="Y86" s="60"/>
      <c r="Z86" s="59"/>
      <c r="AA86" s="58"/>
      <c r="AB86" s="58"/>
      <c r="AC86" s="60"/>
      <c r="AD86" s="61"/>
      <c r="AE86" s="62"/>
    </row>
    <row r="87" spans="1:31" s="63" customFormat="1" ht="14.25" customHeight="1">
      <c r="A87" s="53"/>
      <c r="B87" s="54"/>
      <c r="C87" s="55"/>
      <c r="D87" s="55"/>
      <c r="E87" s="56"/>
      <c r="F87" s="57"/>
      <c r="G87" s="58"/>
      <c r="H87" s="58"/>
      <c r="I87" s="60"/>
      <c r="J87" s="59"/>
      <c r="K87" s="58"/>
      <c r="L87" s="58"/>
      <c r="M87" s="34"/>
      <c r="N87" s="35"/>
      <c r="O87" s="58"/>
      <c r="P87" s="58"/>
      <c r="Q87" s="60"/>
      <c r="R87" s="59"/>
      <c r="S87" s="58"/>
      <c r="T87" s="58"/>
      <c r="U87" s="60"/>
      <c r="V87" s="59"/>
      <c r="W87" s="58"/>
      <c r="X87" s="58"/>
      <c r="Y87" s="60"/>
      <c r="Z87" s="59"/>
      <c r="AA87" s="58"/>
      <c r="AB87" s="58"/>
      <c r="AC87" s="60"/>
      <c r="AD87" s="61"/>
      <c r="AE87" s="62"/>
    </row>
    <row r="88" spans="1:31" s="63" customFormat="1" ht="14.25" customHeight="1">
      <c r="A88" s="53"/>
      <c r="B88" s="54"/>
      <c r="C88" s="55"/>
      <c r="D88" s="55"/>
      <c r="E88" s="56"/>
      <c r="F88" s="57"/>
      <c r="G88" s="58"/>
      <c r="H88" s="58"/>
      <c r="I88" s="60"/>
      <c r="J88" s="59"/>
      <c r="K88" s="58"/>
      <c r="L88" s="58"/>
      <c r="M88" s="34"/>
      <c r="N88" s="35"/>
      <c r="O88" s="58"/>
      <c r="P88" s="58"/>
      <c r="Q88" s="60"/>
      <c r="R88" s="59"/>
      <c r="S88" s="58"/>
      <c r="T88" s="58"/>
      <c r="U88" s="60"/>
      <c r="V88" s="59"/>
      <c r="W88" s="58"/>
      <c r="X88" s="58"/>
      <c r="Y88" s="60"/>
      <c r="Z88" s="59"/>
      <c r="AA88" s="58"/>
      <c r="AB88" s="58"/>
      <c r="AC88" s="60"/>
      <c r="AD88" s="61"/>
      <c r="AE88" s="62"/>
    </row>
    <row r="89" spans="1:31" s="63" customFormat="1" ht="14.25" customHeight="1">
      <c r="A89" s="53"/>
      <c r="B89" s="54"/>
      <c r="C89" s="55"/>
      <c r="D89" s="55"/>
      <c r="E89" s="56"/>
      <c r="F89" s="57"/>
      <c r="G89" s="58"/>
      <c r="H89" s="58"/>
      <c r="I89" s="60"/>
      <c r="J89" s="59"/>
      <c r="K89" s="58"/>
      <c r="L89" s="58"/>
      <c r="M89" s="34"/>
      <c r="N89" s="35"/>
      <c r="O89" s="58"/>
      <c r="P89" s="58"/>
      <c r="Q89" s="60"/>
      <c r="R89" s="59"/>
      <c r="S89" s="58"/>
      <c r="T89" s="58"/>
      <c r="U89" s="60"/>
      <c r="V89" s="59"/>
      <c r="W89" s="58"/>
      <c r="X89" s="58"/>
      <c r="Y89" s="60"/>
      <c r="Z89" s="59"/>
      <c r="AA89" s="58"/>
      <c r="AB89" s="58"/>
      <c r="AC89" s="60"/>
      <c r="AD89" s="61"/>
      <c r="AE89" s="62"/>
    </row>
    <row r="90" spans="1:31" s="63" customFormat="1" ht="14.25" customHeight="1">
      <c r="A90" s="53"/>
      <c r="B90" s="54"/>
      <c r="C90" s="55"/>
      <c r="D90" s="55"/>
      <c r="E90" s="56"/>
      <c r="F90" s="57"/>
      <c r="G90" s="58"/>
      <c r="H90" s="58"/>
      <c r="I90" s="60"/>
      <c r="J90" s="59"/>
      <c r="K90" s="58"/>
      <c r="L90" s="58"/>
      <c r="M90" s="34"/>
      <c r="N90" s="35"/>
      <c r="O90" s="58"/>
      <c r="P90" s="58"/>
      <c r="Q90" s="60"/>
      <c r="R90" s="59"/>
      <c r="S90" s="58"/>
      <c r="T90" s="58"/>
      <c r="U90" s="60"/>
      <c r="V90" s="59"/>
      <c r="W90" s="58"/>
      <c r="X90" s="58"/>
      <c r="Y90" s="60"/>
      <c r="Z90" s="59"/>
      <c r="AA90" s="58"/>
      <c r="AB90" s="58"/>
      <c r="AC90" s="60"/>
      <c r="AD90" s="61"/>
      <c r="AE90" s="62"/>
    </row>
    <row r="91" spans="1:31" s="63" customFormat="1" ht="14.25" customHeight="1">
      <c r="A91" s="53"/>
      <c r="B91" s="54"/>
      <c r="C91" s="55"/>
      <c r="D91" s="55"/>
      <c r="E91" s="56"/>
      <c r="F91" s="57"/>
      <c r="G91" s="58"/>
      <c r="H91" s="58"/>
      <c r="I91" s="60"/>
      <c r="J91" s="59"/>
      <c r="K91" s="58"/>
      <c r="L91" s="58"/>
      <c r="M91" s="34"/>
      <c r="N91" s="35"/>
      <c r="O91" s="58"/>
      <c r="P91" s="58"/>
      <c r="Q91" s="60"/>
      <c r="R91" s="59"/>
      <c r="S91" s="58"/>
      <c r="T91" s="58"/>
      <c r="U91" s="60"/>
      <c r="V91" s="59"/>
      <c r="W91" s="58"/>
      <c r="X91" s="58"/>
      <c r="Y91" s="60"/>
      <c r="Z91" s="59"/>
      <c r="AA91" s="58"/>
      <c r="AB91" s="58"/>
      <c r="AC91" s="60"/>
      <c r="AD91" s="61"/>
      <c r="AE91" s="62"/>
    </row>
    <row r="92" spans="1:31" s="63" customFormat="1" ht="14.25" customHeight="1">
      <c r="A92" s="53"/>
      <c r="B92" s="54"/>
      <c r="C92" s="55"/>
      <c r="D92" s="55"/>
      <c r="E92" s="56"/>
      <c r="F92" s="57"/>
      <c r="G92" s="58"/>
      <c r="H92" s="58"/>
      <c r="I92" s="60"/>
      <c r="J92" s="59"/>
      <c r="K92" s="58"/>
      <c r="L92" s="58"/>
      <c r="M92" s="34"/>
      <c r="N92" s="35"/>
      <c r="O92" s="58"/>
      <c r="P92" s="58"/>
      <c r="Q92" s="60"/>
      <c r="R92" s="59"/>
      <c r="S92" s="58"/>
      <c r="T92" s="58"/>
      <c r="U92" s="60"/>
      <c r="V92" s="59"/>
      <c r="W92" s="58"/>
      <c r="X92" s="58"/>
      <c r="Y92" s="60"/>
      <c r="Z92" s="59"/>
      <c r="AA92" s="58"/>
      <c r="AB92" s="58"/>
      <c r="AC92" s="60"/>
      <c r="AD92" s="61"/>
      <c r="AE92" s="62"/>
    </row>
    <row r="93" spans="1:31" s="63" customFormat="1" ht="14.25" customHeight="1">
      <c r="A93" s="53"/>
      <c r="B93" s="54"/>
      <c r="C93" s="55"/>
      <c r="D93" s="55"/>
      <c r="E93" s="56"/>
      <c r="F93" s="57"/>
      <c r="G93" s="58"/>
      <c r="H93" s="58"/>
      <c r="I93" s="60"/>
      <c r="J93" s="59"/>
      <c r="K93" s="58"/>
      <c r="L93" s="58"/>
      <c r="M93" s="34"/>
      <c r="N93" s="35"/>
      <c r="O93" s="58"/>
      <c r="P93" s="58"/>
      <c r="Q93" s="60"/>
      <c r="R93" s="59"/>
      <c r="S93" s="58"/>
      <c r="T93" s="58"/>
      <c r="U93" s="60"/>
      <c r="V93" s="59"/>
      <c r="W93" s="58"/>
      <c r="X93" s="58"/>
      <c r="Y93" s="60"/>
      <c r="Z93" s="59"/>
      <c r="AA93" s="58"/>
      <c r="AB93" s="58"/>
      <c r="AC93" s="60"/>
      <c r="AD93" s="61"/>
      <c r="AE93" s="62"/>
    </row>
    <row r="94" spans="1:31" s="63" customFormat="1" ht="14.25" customHeight="1">
      <c r="A94" s="53"/>
      <c r="B94" s="54"/>
      <c r="C94" s="55"/>
      <c r="D94" s="55"/>
      <c r="E94" s="56"/>
      <c r="F94" s="57"/>
      <c r="G94" s="58"/>
      <c r="H94" s="58"/>
      <c r="I94" s="60"/>
      <c r="J94" s="59"/>
      <c r="K94" s="58"/>
      <c r="L94" s="58"/>
      <c r="M94" s="34"/>
      <c r="N94" s="35"/>
      <c r="O94" s="58"/>
      <c r="P94" s="58"/>
      <c r="Q94" s="60"/>
      <c r="R94" s="59"/>
      <c r="S94" s="58"/>
      <c r="T94" s="58"/>
      <c r="U94" s="60"/>
      <c r="V94" s="59"/>
      <c r="W94" s="58"/>
      <c r="X94" s="58"/>
      <c r="Y94" s="60"/>
      <c r="Z94" s="59"/>
      <c r="AA94" s="58"/>
      <c r="AB94" s="58"/>
      <c r="AC94" s="60"/>
      <c r="AD94" s="61"/>
      <c r="AE94" s="62"/>
    </row>
    <row r="95" spans="1:31" s="63" customFormat="1" ht="14.25" customHeight="1">
      <c r="A95" s="53"/>
      <c r="B95" s="54"/>
      <c r="C95" s="55"/>
      <c r="D95" s="55"/>
      <c r="E95" s="56"/>
      <c r="F95" s="57"/>
      <c r="G95" s="58"/>
      <c r="H95" s="58"/>
      <c r="I95" s="60"/>
      <c r="J95" s="59"/>
      <c r="K95" s="58"/>
      <c r="L95" s="58"/>
      <c r="M95" s="34"/>
      <c r="N95" s="35"/>
      <c r="O95" s="58"/>
      <c r="P95" s="58"/>
      <c r="Q95" s="60"/>
      <c r="R95" s="59"/>
      <c r="S95" s="58"/>
      <c r="T95" s="58"/>
      <c r="U95" s="60"/>
      <c r="V95" s="59"/>
      <c r="W95" s="58"/>
      <c r="X95" s="58"/>
      <c r="Y95" s="60"/>
      <c r="Z95" s="59"/>
      <c r="AA95" s="58"/>
      <c r="AB95" s="58"/>
      <c r="AC95" s="60"/>
      <c r="AD95" s="61"/>
      <c r="AE95" s="62"/>
    </row>
    <row r="96" spans="1:31" s="63" customFormat="1" ht="14.25" customHeight="1">
      <c r="A96" s="53"/>
      <c r="B96" s="54"/>
      <c r="C96" s="55"/>
      <c r="D96" s="55"/>
      <c r="E96" s="56"/>
      <c r="F96" s="57"/>
      <c r="G96" s="58"/>
      <c r="H96" s="58"/>
      <c r="I96" s="60"/>
      <c r="J96" s="59"/>
      <c r="K96" s="58"/>
      <c r="L96" s="58"/>
      <c r="M96" s="34"/>
      <c r="N96" s="35"/>
      <c r="O96" s="58"/>
      <c r="P96" s="58"/>
      <c r="Q96" s="60"/>
      <c r="R96" s="59"/>
      <c r="S96" s="58"/>
      <c r="T96" s="58"/>
      <c r="U96" s="60"/>
      <c r="V96" s="59"/>
      <c r="W96" s="58"/>
      <c r="X96" s="58"/>
      <c r="Y96" s="60"/>
      <c r="Z96" s="59"/>
      <c r="AA96" s="58"/>
      <c r="AB96" s="58"/>
      <c r="AC96" s="60"/>
      <c r="AD96" s="61"/>
      <c r="AE96" s="62"/>
    </row>
    <row r="97" spans="1:31" s="63" customFormat="1" ht="14.25" customHeight="1">
      <c r="A97" s="53"/>
      <c r="B97" s="54"/>
      <c r="C97" s="55"/>
      <c r="D97" s="55"/>
      <c r="E97" s="56"/>
      <c r="F97" s="57"/>
      <c r="G97" s="58"/>
      <c r="H97" s="58"/>
      <c r="I97" s="60"/>
      <c r="J97" s="59"/>
      <c r="K97" s="58"/>
      <c r="L97" s="58"/>
      <c r="M97" s="34"/>
      <c r="N97" s="35"/>
      <c r="O97" s="58"/>
      <c r="P97" s="58"/>
      <c r="Q97" s="60"/>
      <c r="R97" s="59"/>
      <c r="S97" s="58"/>
      <c r="T97" s="58"/>
      <c r="U97" s="60"/>
      <c r="V97" s="59"/>
      <c r="W97" s="58"/>
      <c r="X97" s="58"/>
      <c r="Y97" s="60"/>
      <c r="Z97" s="59"/>
      <c r="AA97" s="58"/>
      <c r="AB97" s="58"/>
      <c r="AC97" s="60"/>
      <c r="AD97" s="61"/>
      <c r="AE97" s="62"/>
    </row>
    <row r="98" spans="1:31" s="63" customFormat="1" ht="14.25" customHeight="1">
      <c r="A98" s="53"/>
      <c r="B98" s="54"/>
      <c r="C98" s="55"/>
      <c r="D98" s="55"/>
      <c r="E98" s="56"/>
      <c r="F98" s="57"/>
      <c r="G98" s="58"/>
      <c r="H98" s="58"/>
      <c r="I98" s="60"/>
      <c r="J98" s="59"/>
      <c r="K98" s="58"/>
      <c r="L98" s="58"/>
      <c r="M98" s="34"/>
      <c r="N98" s="35"/>
      <c r="O98" s="58"/>
      <c r="P98" s="58"/>
      <c r="Q98" s="60"/>
      <c r="R98" s="59"/>
      <c r="S98" s="58"/>
      <c r="T98" s="58"/>
      <c r="U98" s="60"/>
      <c r="V98" s="59"/>
      <c r="W98" s="58"/>
      <c r="X98" s="58"/>
      <c r="Y98" s="60"/>
      <c r="Z98" s="59"/>
      <c r="AA98" s="58"/>
      <c r="AB98" s="58"/>
      <c r="AC98" s="60"/>
      <c r="AD98" s="61"/>
      <c r="AE98" s="62"/>
    </row>
    <row r="99" spans="1:31" s="63" customFormat="1" ht="14.25" customHeight="1">
      <c r="A99" s="53"/>
      <c r="B99" s="54"/>
      <c r="C99" s="55"/>
      <c r="D99" s="55"/>
      <c r="E99" s="56"/>
      <c r="F99" s="57"/>
      <c r="G99" s="58"/>
      <c r="H99" s="58"/>
      <c r="I99" s="60"/>
      <c r="J99" s="59"/>
      <c r="K99" s="58"/>
      <c r="L99" s="58"/>
      <c r="M99" s="34"/>
      <c r="N99" s="35"/>
      <c r="O99" s="58"/>
      <c r="P99" s="58"/>
      <c r="Q99" s="60"/>
      <c r="R99" s="59"/>
      <c r="S99" s="58"/>
      <c r="T99" s="58"/>
      <c r="U99" s="60"/>
      <c r="V99" s="59"/>
      <c r="W99" s="58"/>
      <c r="X99" s="58"/>
      <c r="Y99" s="60"/>
      <c r="Z99" s="59"/>
      <c r="AA99" s="58"/>
      <c r="AB99" s="58"/>
      <c r="AC99" s="60"/>
      <c r="AD99" s="61"/>
      <c r="AE99" s="62"/>
    </row>
    <row r="100" spans="1:31" s="63" customFormat="1" ht="14.25" customHeight="1" thickBot="1">
      <c r="A100" s="85"/>
      <c r="B100" s="86"/>
      <c r="C100" s="87"/>
      <c r="D100" s="87"/>
      <c r="E100" s="88"/>
      <c r="F100" s="89"/>
      <c r="G100" s="90"/>
      <c r="H100" s="90"/>
      <c r="I100" s="91"/>
      <c r="J100" s="92"/>
      <c r="K100" s="90"/>
      <c r="L100" s="90"/>
      <c r="M100" s="93"/>
      <c r="N100" s="94"/>
      <c r="O100" s="90"/>
      <c r="P100" s="90"/>
      <c r="Q100" s="91"/>
      <c r="R100" s="92"/>
      <c r="S100" s="90"/>
      <c r="T100" s="90"/>
      <c r="U100" s="91"/>
      <c r="V100" s="92"/>
      <c r="W100" s="90"/>
      <c r="X100" s="90"/>
      <c r="Y100" s="91"/>
      <c r="Z100" s="92"/>
      <c r="AA100" s="90"/>
      <c r="AB100" s="90"/>
      <c r="AC100" s="91"/>
      <c r="AD100" s="95"/>
      <c r="AE100" s="62"/>
    </row>
    <row r="101" spans="1:31" ht="18">
      <c r="A101" s="64"/>
      <c r="B101" s="38"/>
      <c r="C101" s="19" t="s">
        <v>75</v>
      </c>
      <c r="D101" s="51"/>
      <c r="E101" s="21"/>
      <c r="F101" s="22"/>
      <c r="G101" s="66"/>
      <c r="H101" s="66"/>
      <c r="I101" s="68"/>
      <c r="J101" s="69"/>
      <c r="K101" s="80"/>
      <c r="L101" s="80"/>
      <c r="M101" s="68"/>
      <c r="N101" s="69"/>
      <c r="O101" s="42"/>
      <c r="P101" s="42"/>
      <c r="Q101" s="43"/>
      <c r="R101" s="44"/>
      <c r="S101" s="42"/>
      <c r="T101" s="42"/>
      <c r="U101" s="43"/>
      <c r="V101" s="44"/>
      <c r="W101" s="42"/>
      <c r="X101" s="42"/>
      <c r="Y101" s="43"/>
      <c r="Z101" s="44"/>
      <c r="AA101" s="42"/>
      <c r="AB101" s="42"/>
      <c r="AC101" s="29"/>
      <c r="AD101" s="31"/>
      <c r="AE101" s="41">
        <f t="shared" si="0"/>
        <v>0</v>
      </c>
    </row>
    <row r="102" spans="1:31" ht="5.25" customHeight="1">
      <c r="A102" s="64"/>
      <c r="B102" s="38"/>
      <c r="E102" s="21"/>
      <c r="F102" s="22"/>
      <c r="G102" s="66"/>
      <c r="H102" s="66"/>
      <c r="I102" s="161"/>
      <c r="J102" s="162"/>
      <c r="K102" s="163"/>
      <c r="L102" s="163"/>
      <c r="M102" s="161"/>
      <c r="N102" s="162"/>
      <c r="O102" s="80"/>
      <c r="P102" s="80"/>
      <c r="Q102" s="68"/>
      <c r="R102" s="69"/>
      <c r="S102" s="163"/>
      <c r="T102" s="163"/>
      <c r="U102" s="72"/>
      <c r="V102" s="73"/>
      <c r="W102" s="81"/>
      <c r="X102" s="81"/>
      <c r="Y102" s="72"/>
      <c r="Z102" s="73"/>
      <c r="AA102" s="33"/>
      <c r="AB102" s="33"/>
      <c r="AC102" s="29"/>
      <c r="AD102" s="31"/>
      <c r="AE102" s="41">
        <f t="shared" si="0"/>
        <v>0</v>
      </c>
    </row>
    <row r="103" spans="1:31" s="16" customFormat="1" ht="15.75">
      <c r="A103" s="75"/>
      <c r="B103" s="96"/>
      <c r="C103" s="74"/>
      <c r="D103" s="40" t="s">
        <v>76</v>
      </c>
      <c r="E103" s="31"/>
      <c r="F103" s="76">
        <v>40000</v>
      </c>
      <c r="H103" s="69"/>
      <c r="I103" s="68"/>
      <c r="J103" s="69"/>
      <c r="K103" s="68"/>
      <c r="L103" s="69"/>
      <c r="M103" s="68"/>
      <c r="N103" s="69"/>
      <c r="O103" s="163"/>
      <c r="P103" s="163"/>
      <c r="Q103" s="166">
        <f>F103/7</f>
        <v>5714.2857142857147</v>
      </c>
      <c r="R103" s="166"/>
      <c r="S103" s="166">
        <f>Q103</f>
        <v>5714.2857142857147</v>
      </c>
      <c r="T103" s="166"/>
      <c r="U103" s="164">
        <f>S103</f>
        <v>5714.2857142857147</v>
      </c>
      <c r="V103" s="165"/>
      <c r="W103" s="164">
        <f>U103</f>
        <v>5714.2857142857147</v>
      </c>
      <c r="X103" s="165"/>
      <c r="Y103" s="164">
        <f>W103</f>
        <v>5714.2857142857147</v>
      </c>
      <c r="Z103" s="165"/>
      <c r="AA103" s="164">
        <f>Y103</f>
        <v>5714.2857142857147</v>
      </c>
      <c r="AB103" s="165"/>
      <c r="AC103" s="164">
        <f>AA103</f>
        <v>5714.2857142857147</v>
      </c>
      <c r="AD103" s="165"/>
      <c r="AE103" s="41">
        <f>SUM(O103:AD103)</f>
        <v>40000.000000000007</v>
      </c>
    </row>
    <row r="104" spans="1:31" s="16" customFormat="1" ht="15.75">
      <c r="A104" s="75"/>
      <c r="B104" s="96"/>
      <c r="C104" s="51"/>
      <c r="D104" s="51" t="s">
        <v>77</v>
      </c>
      <c r="E104" s="31"/>
      <c r="F104" s="76"/>
      <c r="G104" s="42"/>
      <c r="H104" s="69"/>
      <c r="I104" s="68"/>
      <c r="J104" s="69"/>
      <c r="K104" s="68"/>
      <c r="L104" s="69"/>
      <c r="M104" s="68"/>
      <c r="N104" s="69"/>
      <c r="O104" s="42"/>
      <c r="P104" s="42"/>
      <c r="Q104" s="43"/>
      <c r="R104" s="44"/>
      <c r="S104" s="42"/>
      <c r="T104" s="42"/>
      <c r="U104" s="43"/>
      <c r="V104" s="44"/>
      <c r="W104" s="42"/>
      <c r="X104" s="42"/>
      <c r="Y104" s="43"/>
      <c r="Z104" s="44"/>
      <c r="AA104" s="42"/>
      <c r="AB104" s="42"/>
      <c r="AC104" s="43"/>
      <c r="AD104" s="45"/>
      <c r="AE104" s="41"/>
    </row>
    <row r="105" spans="1:31" ht="5.25" customHeight="1">
      <c r="A105" s="64"/>
      <c r="B105" s="38"/>
      <c r="E105" s="21"/>
      <c r="F105" s="22"/>
      <c r="G105" s="66"/>
      <c r="H105" s="69"/>
      <c r="I105" s="68"/>
      <c r="J105" s="69"/>
      <c r="K105" s="68"/>
      <c r="L105" s="69"/>
      <c r="M105" s="68"/>
      <c r="N105" s="69"/>
      <c r="O105" s="80"/>
      <c r="P105" s="80"/>
      <c r="Q105" s="68"/>
      <c r="R105" s="69"/>
      <c r="S105" s="163"/>
      <c r="T105" s="163"/>
      <c r="U105" s="72"/>
      <c r="V105" s="73"/>
      <c r="W105" s="81"/>
      <c r="X105" s="81"/>
      <c r="Y105" s="72"/>
      <c r="Z105" s="73"/>
      <c r="AA105" s="33"/>
      <c r="AB105" s="33"/>
      <c r="AC105" s="29"/>
      <c r="AD105" s="31"/>
      <c r="AE105" s="41">
        <f t="shared" ref="AE105:AE113" si="42">SUM(G105:AD105)</f>
        <v>0</v>
      </c>
    </row>
    <row r="106" spans="1:31" s="16" customFormat="1" ht="15.75">
      <c r="A106" s="75"/>
      <c r="B106" s="96"/>
      <c r="C106" s="74"/>
      <c r="D106" s="40" t="s">
        <v>78</v>
      </c>
      <c r="E106" s="31"/>
      <c r="F106" s="76">
        <v>24000</v>
      </c>
      <c r="H106" s="69"/>
      <c r="I106" s="68"/>
      <c r="J106" s="69"/>
      <c r="K106" s="68"/>
      <c r="L106" s="69"/>
      <c r="M106" s="68"/>
      <c r="N106" s="69"/>
      <c r="O106" s="163"/>
      <c r="P106" s="163"/>
      <c r="Q106" s="166">
        <f>F106/7</f>
        <v>3428.5714285714284</v>
      </c>
      <c r="R106" s="166"/>
      <c r="S106" s="166">
        <f>Q106</f>
        <v>3428.5714285714284</v>
      </c>
      <c r="T106" s="166"/>
      <c r="U106" s="164">
        <f>S106</f>
        <v>3428.5714285714284</v>
      </c>
      <c r="V106" s="165"/>
      <c r="W106" s="164">
        <f>U106</f>
        <v>3428.5714285714284</v>
      </c>
      <c r="X106" s="165"/>
      <c r="Y106" s="164">
        <f>W106</f>
        <v>3428.5714285714284</v>
      </c>
      <c r="Z106" s="165"/>
      <c r="AA106" s="164">
        <f t="shared" ref="AA106" si="43">Y106</f>
        <v>3428.5714285714284</v>
      </c>
      <c r="AB106" s="165"/>
      <c r="AC106" s="164">
        <f t="shared" ref="AC106" si="44">AA106</f>
        <v>3428.5714285714284</v>
      </c>
      <c r="AD106" s="165"/>
      <c r="AE106" s="41">
        <f>SUM(O106:AD106)</f>
        <v>23999.999999999996</v>
      </c>
    </row>
    <row r="107" spans="1:31" s="16" customFormat="1" ht="15.75">
      <c r="A107" s="75"/>
      <c r="B107" s="96"/>
      <c r="C107" s="51"/>
      <c r="D107" s="51" t="s">
        <v>79</v>
      </c>
      <c r="E107" s="31"/>
      <c r="F107" s="76"/>
      <c r="G107" s="42"/>
      <c r="H107" s="69"/>
      <c r="I107" s="68"/>
      <c r="J107" s="69"/>
      <c r="K107" s="68"/>
      <c r="L107" s="69"/>
      <c r="M107" s="68"/>
      <c r="N107" s="69"/>
      <c r="O107" s="42"/>
      <c r="P107" s="42"/>
      <c r="Q107" s="43"/>
      <c r="R107" s="44"/>
      <c r="S107" s="42"/>
      <c r="T107" s="42"/>
      <c r="U107" s="43"/>
      <c r="V107" s="44"/>
      <c r="W107" s="42"/>
      <c r="X107" s="42"/>
      <c r="Y107" s="43"/>
      <c r="Z107" s="44"/>
      <c r="AA107" s="42"/>
      <c r="AB107" s="42"/>
      <c r="AC107" s="43"/>
      <c r="AD107" s="45"/>
      <c r="AE107" s="41"/>
    </row>
    <row r="108" spans="1:31" s="16" customFormat="1" ht="15.75">
      <c r="A108" s="75"/>
      <c r="B108" s="96"/>
      <c r="C108" s="51"/>
      <c r="D108" s="51" t="s">
        <v>80</v>
      </c>
      <c r="E108" s="31"/>
      <c r="F108" s="76"/>
      <c r="G108" s="42"/>
      <c r="H108" s="42"/>
      <c r="I108" s="43"/>
      <c r="J108" s="44"/>
      <c r="K108" s="42"/>
      <c r="L108" s="42"/>
      <c r="M108" s="43"/>
      <c r="N108" s="44"/>
      <c r="O108" s="42"/>
      <c r="P108" s="42"/>
      <c r="Q108" s="43"/>
      <c r="R108" s="44"/>
      <c r="S108" s="42"/>
      <c r="T108" s="42"/>
      <c r="U108" s="43"/>
      <c r="V108" s="44"/>
      <c r="W108" s="42"/>
      <c r="X108" s="42"/>
      <c r="Y108" s="43"/>
      <c r="Z108" s="44"/>
      <c r="AA108" s="42"/>
      <c r="AB108" s="42"/>
      <c r="AC108" s="43"/>
      <c r="AD108" s="45"/>
      <c r="AE108" s="41"/>
    </row>
    <row r="109" spans="1:31" s="16" customFormat="1" ht="15.75">
      <c r="A109" s="75"/>
      <c r="B109" s="96"/>
      <c r="C109" s="51"/>
      <c r="D109" s="51" t="s">
        <v>81</v>
      </c>
      <c r="E109" s="31"/>
      <c r="F109" s="76"/>
      <c r="G109" s="42"/>
      <c r="H109" s="42"/>
      <c r="I109" s="43"/>
      <c r="J109" s="44"/>
      <c r="K109" s="42"/>
      <c r="L109" s="42"/>
      <c r="M109" s="43"/>
      <c r="N109" s="44"/>
      <c r="O109" s="42"/>
      <c r="P109" s="42"/>
      <c r="Q109" s="43"/>
      <c r="R109" s="44"/>
      <c r="S109" s="42"/>
      <c r="T109" s="42"/>
      <c r="U109" s="43"/>
      <c r="V109" s="44"/>
      <c r="W109" s="42"/>
      <c r="X109" s="42"/>
      <c r="Y109" s="43"/>
      <c r="Z109" s="44"/>
      <c r="AA109" s="42"/>
      <c r="AB109" s="42"/>
      <c r="AC109" s="43"/>
      <c r="AD109" s="45"/>
      <c r="AE109" s="41"/>
    </row>
    <row r="110" spans="1:31" s="16" customFormat="1" ht="15.75">
      <c r="A110" s="75"/>
      <c r="B110" s="96"/>
      <c r="C110" s="51"/>
      <c r="D110" s="51" t="s">
        <v>82</v>
      </c>
      <c r="E110" s="31"/>
      <c r="F110" s="76"/>
      <c r="G110" s="42"/>
      <c r="H110" s="42"/>
      <c r="I110" s="43"/>
      <c r="J110" s="44"/>
      <c r="K110" s="42"/>
      <c r="L110" s="42"/>
      <c r="M110" s="43"/>
      <c r="N110" s="44"/>
      <c r="O110" s="42"/>
      <c r="P110" s="42"/>
      <c r="Q110" s="43"/>
      <c r="R110" s="44"/>
      <c r="S110" s="42"/>
      <c r="T110" s="42"/>
      <c r="U110" s="43"/>
      <c r="V110" s="44"/>
      <c r="W110" s="42"/>
      <c r="X110" s="42"/>
      <c r="Y110" s="43"/>
      <c r="Z110" s="44"/>
      <c r="AA110" s="42"/>
      <c r="AB110" s="42"/>
      <c r="AC110" s="43"/>
      <c r="AD110" s="45"/>
      <c r="AE110" s="41"/>
    </row>
    <row r="111" spans="1:31" s="16" customFormat="1" ht="15.75">
      <c r="A111" s="75"/>
      <c r="B111" s="96"/>
      <c r="C111" s="51"/>
      <c r="D111" s="51" t="s">
        <v>83</v>
      </c>
      <c r="E111" s="31"/>
      <c r="F111" s="76"/>
      <c r="G111" s="42"/>
      <c r="H111" s="42"/>
      <c r="I111" s="43"/>
      <c r="J111" s="44"/>
      <c r="K111" s="42"/>
      <c r="L111" s="42"/>
      <c r="M111" s="43"/>
      <c r="N111" s="44"/>
      <c r="O111" s="42"/>
      <c r="P111" s="42"/>
      <c r="Q111" s="43"/>
      <c r="R111" s="44"/>
      <c r="S111" s="42"/>
      <c r="T111" s="42"/>
      <c r="U111" s="43"/>
      <c r="V111" s="44"/>
      <c r="W111" s="42"/>
      <c r="X111" s="42"/>
      <c r="Y111" s="43"/>
      <c r="Z111" s="44"/>
      <c r="AA111" s="42"/>
      <c r="AB111" s="42"/>
      <c r="AC111" s="43"/>
      <c r="AD111" s="45"/>
      <c r="AE111" s="41"/>
    </row>
    <row r="112" spans="1:31" ht="5.25" customHeight="1">
      <c r="A112" s="64"/>
      <c r="B112" s="38"/>
      <c r="E112" s="21"/>
      <c r="F112" s="22"/>
      <c r="G112" s="66"/>
      <c r="H112" s="66"/>
      <c r="I112" s="161"/>
      <c r="J112" s="162"/>
      <c r="K112" s="163"/>
      <c r="L112" s="163"/>
      <c r="M112" s="161"/>
      <c r="N112" s="162"/>
      <c r="O112" s="80"/>
      <c r="P112" s="80"/>
      <c r="Q112" s="68"/>
      <c r="R112" s="69"/>
      <c r="S112" s="163"/>
      <c r="T112" s="163"/>
      <c r="U112" s="72"/>
      <c r="V112" s="73"/>
      <c r="W112" s="81"/>
      <c r="X112" s="81"/>
      <c r="Y112" s="72"/>
      <c r="Z112" s="73"/>
      <c r="AA112" s="33"/>
      <c r="AB112" s="33"/>
      <c r="AC112" s="29"/>
      <c r="AD112" s="31"/>
      <c r="AE112" s="41">
        <f t="shared" si="42"/>
        <v>0</v>
      </c>
    </row>
    <row r="113" spans="1:31" s="16" customFormat="1" ht="15.75">
      <c r="A113" s="75"/>
      <c r="B113" s="96"/>
      <c r="C113" s="74"/>
      <c r="D113" s="40" t="s">
        <v>84</v>
      </c>
      <c r="E113" s="31"/>
      <c r="F113" s="76">
        <v>10500</v>
      </c>
      <c r="G113" s="163"/>
      <c r="H113" s="163"/>
      <c r="I113" s="161"/>
      <c r="J113" s="162"/>
      <c r="K113" s="163"/>
      <c r="L113" s="163"/>
      <c r="M113" s="43"/>
      <c r="N113" s="44"/>
      <c r="O113" s="163"/>
      <c r="P113" s="163"/>
      <c r="Q113" s="161"/>
      <c r="R113" s="162"/>
      <c r="S113" s="163"/>
      <c r="T113" s="163"/>
      <c r="U113" s="166">
        <f>F113/5</f>
        <v>2100</v>
      </c>
      <c r="V113" s="166"/>
      <c r="W113" s="164">
        <f>U113</f>
        <v>2100</v>
      </c>
      <c r="X113" s="165"/>
      <c r="Y113" s="164">
        <f>W113</f>
        <v>2100</v>
      </c>
      <c r="Z113" s="165"/>
      <c r="AA113" s="164">
        <f t="shared" ref="AA113" si="45">Y113</f>
        <v>2100</v>
      </c>
      <c r="AB113" s="165"/>
      <c r="AC113" s="164">
        <f t="shared" ref="AC113" si="46">AA113</f>
        <v>2100</v>
      </c>
      <c r="AD113" s="165"/>
      <c r="AE113" s="41">
        <f t="shared" si="42"/>
        <v>10500</v>
      </c>
    </row>
    <row r="114" spans="1:31" s="16" customFormat="1" ht="15.75">
      <c r="A114" s="75"/>
      <c r="B114" s="96"/>
      <c r="C114" s="51"/>
      <c r="D114" s="51" t="s">
        <v>85</v>
      </c>
      <c r="E114" s="31"/>
      <c r="F114" s="76"/>
      <c r="G114" s="42"/>
      <c r="H114" s="42"/>
      <c r="I114" s="43"/>
      <c r="J114" s="44"/>
      <c r="K114" s="97"/>
      <c r="L114" s="42"/>
      <c r="M114" s="43"/>
      <c r="N114" s="44"/>
      <c r="O114" s="42"/>
      <c r="P114" s="42"/>
      <c r="Q114" s="43"/>
      <c r="R114" s="44"/>
      <c r="S114" s="42"/>
      <c r="T114" s="42"/>
      <c r="U114" s="43"/>
      <c r="V114" s="44"/>
      <c r="W114" s="42"/>
      <c r="X114" s="42"/>
      <c r="Y114" s="43"/>
      <c r="Z114" s="44"/>
      <c r="AA114" s="42"/>
      <c r="AB114" s="42"/>
      <c r="AC114" s="43"/>
      <c r="AD114" s="45"/>
      <c r="AE114" s="41"/>
    </row>
    <row r="115" spans="1:31" s="16" customFormat="1" ht="15.75">
      <c r="A115" s="75"/>
      <c r="B115" s="96"/>
      <c r="C115" s="51"/>
      <c r="D115" s="51" t="s">
        <v>86</v>
      </c>
      <c r="E115" s="31"/>
      <c r="F115" s="76"/>
      <c r="G115" s="42"/>
      <c r="H115" s="42"/>
      <c r="I115" s="43"/>
      <c r="J115" s="44"/>
      <c r="K115" s="42"/>
      <c r="L115" s="42"/>
      <c r="M115" s="43"/>
      <c r="N115" s="44"/>
      <c r="O115" s="42"/>
      <c r="P115" s="42"/>
      <c r="Q115" s="43"/>
      <c r="R115" s="44"/>
      <c r="S115" s="42"/>
      <c r="T115" s="42"/>
      <c r="U115" s="43"/>
      <c r="V115" s="44"/>
      <c r="W115" s="42"/>
      <c r="X115" s="42"/>
      <c r="Y115" s="43"/>
      <c r="Z115" s="44"/>
      <c r="AA115" s="42"/>
      <c r="AB115" s="42"/>
      <c r="AC115" s="43"/>
      <c r="AD115" s="45"/>
      <c r="AE115" s="41"/>
    </row>
    <row r="116" spans="1:31" s="16" customFormat="1" ht="15.75">
      <c r="A116" s="75"/>
      <c r="B116" s="96"/>
      <c r="C116" s="51"/>
      <c r="D116" s="51" t="s">
        <v>87</v>
      </c>
      <c r="E116" s="31"/>
      <c r="F116" s="76"/>
      <c r="G116" s="42"/>
      <c r="H116" s="42"/>
      <c r="I116" s="43"/>
      <c r="J116" s="44"/>
      <c r="K116" s="42"/>
      <c r="L116" s="42"/>
      <c r="M116" s="43"/>
      <c r="N116" s="44"/>
      <c r="O116" s="42"/>
      <c r="P116" s="42"/>
      <c r="Q116" s="43"/>
      <c r="R116" s="44"/>
      <c r="S116" s="42"/>
      <c r="T116" s="42"/>
      <c r="U116" s="43"/>
      <c r="V116" s="44"/>
      <c r="W116" s="42"/>
      <c r="X116" s="42"/>
      <c r="Y116" s="43"/>
      <c r="Z116" s="44"/>
      <c r="AA116" s="42"/>
      <c r="AB116" s="42"/>
      <c r="AC116" s="43"/>
      <c r="AD116" s="45"/>
      <c r="AE116" s="41"/>
    </row>
    <row r="117" spans="1:31" ht="5.25" customHeight="1">
      <c r="A117" s="64"/>
      <c r="B117" s="38"/>
      <c r="E117" s="21"/>
      <c r="F117" s="22"/>
      <c r="G117" s="66"/>
      <c r="H117" s="66"/>
      <c r="I117" s="161"/>
      <c r="J117" s="162"/>
      <c r="K117" s="163"/>
      <c r="L117" s="163"/>
      <c r="M117" s="161"/>
      <c r="N117" s="162"/>
      <c r="O117" s="80"/>
      <c r="P117" s="80"/>
      <c r="Q117" s="68"/>
      <c r="R117" s="69"/>
      <c r="S117" s="163"/>
      <c r="T117" s="163"/>
      <c r="U117" s="72"/>
      <c r="V117" s="73"/>
      <c r="W117" s="81"/>
      <c r="X117" s="81"/>
      <c r="Y117" s="72"/>
      <c r="Z117" s="73"/>
      <c r="AA117" s="33"/>
      <c r="AB117" s="33"/>
      <c r="AC117" s="29"/>
      <c r="AD117" s="31"/>
      <c r="AE117" s="41">
        <f t="shared" ref="AE117:AE143" si="47">SUM(G117:AD117)</f>
        <v>0</v>
      </c>
    </row>
    <row r="118" spans="1:31" s="16" customFormat="1" ht="15.75">
      <c r="A118" s="75"/>
      <c r="B118" s="96"/>
      <c r="C118" s="74"/>
      <c r="D118" s="40" t="s">
        <v>88</v>
      </c>
      <c r="E118" s="31"/>
      <c r="F118" s="22">
        <v>7700</v>
      </c>
      <c r="G118" s="163"/>
      <c r="H118" s="163"/>
      <c r="I118" s="161"/>
      <c r="J118" s="162"/>
      <c r="K118" s="163"/>
      <c r="L118" s="163"/>
      <c r="M118" s="161"/>
      <c r="N118" s="162"/>
      <c r="O118" s="163"/>
      <c r="P118" s="163"/>
      <c r="Q118" s="161"/>
      <c r="R118" s="162"/>
      <c r="S118" s="166">
        <f>F118/6</f>
        <v>1283.3333333333333</v>
      </c>
      <c r="T118" s="166"/>
      <c r="U118" s="166">
        <f>+S118</f>
        <v>1283.3333333333333</v>
      </c>
      <c r="V118" s="166"/>
      <c r="W118" s="164">
        <f>U118</f>
        <v>1283.3333333333333</v>
      </c>
      <c r="X118" s="165"/>
      <c r="Y118" s="164">
        <f>W118</f>
        <v>1283.3333333333333</v>
      </c>
      <c r="Z118" s="165"/>
      <c r="AA118" s="164">
        <f t="shared" ref="AA118" si="48">Y118</f>
        <v>1283.3333333333333</v>
      </c>
      <c r="AB118" s="165"/>
      <c r="AC118" s="164">
        <f t="shared" ref="AC118" si="49">AA118</f>
        <v>1283.3333333333333</v>
      </c>
      <c r="AD118" s="165"/>
      <c r="AE118" s="41">
        <f t="shared" si="47"/>
        <v>7699.9999999999991</v>
      </c>
    </row>
    <row r="119" spans="1:31" ht="15.75" customHeight="1">
      <c r="A119" s="64"/>
      <c r="B119" s="38"/>
      <c r="D119" s="51" t="s">
        <v>79</v>
      </c>
      <c r="E119" s="21"/>
      <c r="F119" s="22"/>
      <c r="G119" s="66"/>
      <c r="H119" s="66"/>
      <c r="I119" s="161"/>
      <c r="J119" s="162"/>
      <c r="K119" s="163"/>
      <c r="L119" s="163"/>
      <c r="M119" s="161"/>
      <c r="N119" s="162"/>
      <c r="O119" s="80"/>
      <c r="P119" s="80"/>
      <c r="Q119" s="68"/>
      <c r="R119" s="69"/>
      <c r="S119" s="163"/>
      <c r="T119" s="163"/>
      <c r="U119" s="72"/>
      <c r="V119" s="73"/>
      <c r="W119" s="81"/>
      <c r="X119" s="81"/>
      <c r="Y119" s="72"/>
      <c r="Z119" s="73"/>
      <c r="AA119" s="33"/>
      <c r="AB119" s="33"/>
      <c r="AC119" s="29"/>
      <c r="AD119" s="31"/>
      <c r="AE119" s="41">
        <f t="shared" si="47"/>
        <v>0</v>
      </c>
    </row>
    <row r="120" spans="1:31" ht="15.75" customHeight="1">
      <c r="A120" s="64"/>
      <c r="B120" s="38"/>
      <c r="D120" s="51" t="s">
        <v>80</v>
      </c>
      <c r="E120" s="21"/>
      <c r="F120" s="22"/>
      <c r="G120" s="66"/>
      <c r="H120" s="66"/>
      <c r="I120" s="43"/>
      <c r="J120" s="44"/>
      <c r="K120" s="42"/>
      <c r="L120" s="42"/>
      <c r="M120" s="43"/>
      <c r="N120" s="44"/>
      <c r="O120" s="80"/>
      <c r="P120" s="80"/>
      <c r="Q120" s="68"/>
      <c r="R120" s="69"/>
      <c r="S120" s="42"/>
      <c r="T120" s="42"/>
      <c r="U120" s="72"/>
      <c r="V120" s="73"/>
      <c r="W120" s="81"/>
      <c r="X120" s="81"/>
      <c r="Y120" s="72"/>
      <c r="Z120" s="73"/>
      <c r="AA120" s="33"/>
      <c r="AB120" s="33"/>
      <c r="AC120" s="29"/>
      <c r="AD120" s="31"/>
      <c r="AE120" s="41"/>
    </row>
    <row r="121" spans="1:31" ht="15.75" customHeight="1">
      <c r="A121" s="64"/>
      <c r="B121" s="38"/>
      <c r="D121" s="51" t="s">
        <v>81</v>
      </c>
      <c r="E121" s="21"/>
      <c r="F121" s="22"/>
      <c r="G121" s="66"/>
      <c r="H121" s="66"/>
      <c r="I121" s="43"/>
      <c r="J121" s="44"/>
      <c r="K121" s="42"/>
      <c r="L121" s="42"/>
      <c r="M121" s="43"/>
      <c r="N121" s="44"/>
      <c r="O121" s="80"/>
      <c r="P121" s="80"/>
      <c r="Q121" s="68"/>
      <c r="R121" s="69"/>
      <c r="S121" s="42"/>
      <c r="T121" s="42"/>
      <c r="U121" s="72"/>
      <c r="V121" s="73"/>
      <c r="W121" s="81"/>
      <c r="X121" s="81"/>
      <c r="Y121" s="72"/>
      <c r="Z121" s="73"/>
      <c r="AA121" s="33"/>
      <c r="AB121" s="33"/>
      <c r="AC121" s="29"/>
      <c r="AD121" s="31"/>
      <c r="AE121" s="41"/>
    </row>
    <row r="122" spans="1:31" ht="15.75" customHeight="1">
      <c r="A122" s="64"/>
      <c r="B122" s="38"/>
      <c r="D122" s="51" t="s">
        <v>89</v>
      </c>
      <c r="E122" s="21"/>
      <c r="F122" s="22"/>
      <c r="G122" s="66"/>
      <c r="H122" s="66"/>
      <c r="I122" s="43"/>
      <c r="J122" s="44"/>
      <c r="K122" s="42"/>
      <c r="L122" s="42"/>
      <c r="M122" s="43"/>
      <c r="N122" s="44"/>
      <c r="O122" s="80"/>
      <c r="P122" s="80"/>
      <c r="Q122" s="68"/>
      <c r="R122" s="69"/>
      <c r="S122" s="42"/>
      <c r="T122" s="42"/>
      <c r="U122" s="72"/>
      <c r="V122" s="73"/>
      <c r="W122" s="81"/>
      <c r="X122" s="81"/>
      <c r="Y122" s="72"/>
      <c r="Z122" s="73"/>
      <c r="AA122" s="33"/>
      <c r="AB122" s="33"/>
      <c r="AC122" s="29"/>
      <c r="AD122" s="31"/>
      <c r="AE122" s="41"/>
    </row>
    <row r="123" spans="1:31" ht="13.5" customHeight="1">
      <c r="A123" s="64"/>
      <c r="B123" s="38"/>
      <c r="C123" s="20"/>
      <c r="D123" s="51" t="s">
        <v>83</v>
      </c>
      <c r="E123" s="21"/>
      <c r="F123" s="22"/>
      <c r="G123" s="66"/>
      <c r="H123" s="66"/>
      <c r="I123" s="43"/>
      <c r="J123" s="44"/>
      <c r="K123" s="42"/>
      <c r="L123" s="42"/>
      <c r="M123" s="43"/>
      <c r="N123" s="44"/>
      <c r="O123" s="80"/>
      <c r="P123" s="80"/>
      <c r="Q123" s="68"/>
      <c r="R123" s="69"/>
      <c r="S123" s="42"/>
      <c r="T123" s="42"/>
      <c r="U123" s="72"/>
      <c r="V123" s="73"/>
      <c r="W123" s="81"/>
      <c r="X123" s="81"/>
      <c r="Y123" s="72"/>
      <c r="Z123" s="73"/>
      <c r="AA123" s="33"/>
      <c r="AB123" s="33"/>
      <c r="AC123" s="29"/>
      <c r="AD123" s="31"/>
      <c r="AE123" s="41"/>
    </row>
    <row r="124" spans="1:31" ht="5.25" customHeight="1">
      <c r="A124" s="64"/>
      <c r="B124" s="38"/>
      <c r="E124" s="21"/>
      <c r="F124" s="22"/>
      <c r="G124" s="66"/>
      <c r="H124" s="66"/>
      <c r="I124" s="161"/>
      <c r="J124" s="162"/>
      <c r="K124" s="163"/>
      <c r="L124" s="163"/>
      <c r="M124" s="161"/>
      <c r="N124" s="162"/>
      <c r="O124" s="80"/>
      <c r="P124" s="80"/>
      <c r="Q124" s="68"/>
      <c r="R124" s="69"/>
      <c r="S124" s="163"/>
      <c r="T124" s="163"/>
      <c r="U124" s="72"/>
      <c r="V124" s="73"/>
      <c r="W124" s="81"/>
      <c r="X124" s="81"/>
      <c r="Y124" s="72"/>
      <c r="Z124" s="73"/>
      <c r="AA124" s="33"/>
      <c r="AB124" s="33"/>
      <c r="AC124" s="29"/>
      <c r="AD124" s="31"/>
      <c r="AE124" s="41"/>
    </row>
    <row r="125" spans="1:31" s="16" customFormat="1" ht="15.75">
      <c r="A125" s="75"/>
      <c r="B125" s="96"/>
      <c r="C125" s="74"/>
      <c r="D125" s="40" t="s">
        <v>90</v>
      </c>
      <c r="E125" s="31"/>
      <c r="F125" s="22">
        <v>6800</v>
      </c>
      <c r="G125" s="166">
        <f>F125/10</f>
        <v>680</v>
      </c>
      <c r="H125" s="166"/>
      <c r="I125" s="164">
        <f>G125</f>
        <v>680</v>
      </c>
      <c r="J125" s="165"/>
      <c r="K125" s="166">
        <f>I125</f>
        <v>680</v>
      </c>
      <c r="L125" s="166"/>
      <c r="M125" s="164">
        <f>K125</f>
        <v>680</v>
      </c>
      <c r="N125" s="165"/>
      <c r="O125" s="166">
        <f>M125</f>
        <v>680</v>
      </c>
      <c r="P125" s="166"/>
      <c r="Q125" s="164">
        <f>O125</f>
        <v>680</v>
      </c>
      <c r="R125" s="165"/>
      <c r="S125" s="166">
        <f>Q125</f>
        <v>680</v>
      </c>
      <c r="T125" s="166"/>
      <c r="U125" s="164">
        <f>S125</f>
        <v>680</v>
      </c>
      <c r="V125" s="165"/>
      <c r="W125" s="166">
        <f>U125</f>
        <v>680</v>
      </c>
      <c r="X125" s="166"/>
      <c r="Y125" s="164">
        <f>W125</f>
        <v>680</v>
      </c>
      <c r="Z125" s="165"/>
      <c r="AA125" s="163"/>
      <c r="AB125" s="163"/>
      <c r="AC125" s="161"/>
      <c r="AD125" s="167"/>
      <c r="AE125" s="41">
        <f t="shared" si="47"/>
        <v>6800</v>
      </c>
    </row>
    <row r="126" spans="1:31" s="16" customFormat="1" ht="15.75">
      <c r="A126" s="75"/>
      <c r="B126" s="96"/>
      <c r="C126" s="51"/>
      <c r="D126" s="51" t="s">
        <v>91</v>
      </c>
      <c r="E126" s="31"/>
      <c r="F126" s="76"/>
      <c r="G126" s="42"/>
      <c r="H126" s="42"/>
      <c r="I126" s="43"/>
      <c r="J126" s="44"/>
      <c r="K126" s="42"/>
      <c r="L126" s="42"/>
      <c r="M126" s="43"/>
      <c r="N126" s="44"/>
      <c r="O126" s="42"/>
      <c r="P126" s="42"/>
      <c r="Q126" s="43"/>
      <c r="R126" s="44"/>
      <c r="S126" s="42"/>
      <c r="T126" s="42"/>
      <c r="U126" s="43"/>
      <c r="V126" s="44"/>
      <c r="W126" s="42"/>
      <c r="X126" s="42"/>
      <c r="Y126" s="43"/>
      <c r="Z126" s="44"/>
      <c r="AA126" s="42"/>
      <c r="AB126" s="42"/>
      <c r="AC126" s="43"/>
      <c r="AD126" s="45"/>
      <c r="AE126" s="41">
        <f t="shared" si="47"/>
        <v>0</v>
      </c>
    </row>
    <row r="127" spans="1:31" ht="15.75" customHeight="1">
      <c r="A127" s="64"/>
      <c r="B127" s="38"/>
      <c r="D127" s="51" t="s">
        <v>92</v>
      </c>
      <c r="E127" s="21"/>
      <c r="F127" s="22"/>
      <c r="G127" s="66"/>
      <c r="H127" s="66"/>
      <c r="I127" s="161"/>
      <c r="J127" s="162"/>
      <c r="K127" s="163"/>
      <c r="L127" s="163"/>
      <c r="M127" s="161"/>
      <c r="N127" s="162"/>
      <c r="O127" s="80"/>
      <c r="P127" s="80"/>
      <c r="Q127" s="68"/>
      <c r="R127" s="69"/>
      <c r="S127" s="163"/>
      <c r="T127" s="163"/>
      <c r="U127" s="72"/>
      <c r="V127" s="73"/>
      <c r="W127" s="81"/>
      <c r="X127" s="81"/>
      <c r="Y127" s="72"/>
      <c r="Z127" s="73"/>
      <c r="AA127" s="33"/>
      <c r="AB127" s="33"/>
      <c r="AC127" s="29"/>
      <c r="AD127" s="31"/>
      <c r="AE127" s="41">
        <f t="shared" si="47"/>
        <v>0</v>
      </c>
    </row>
    <row r="128" spans="1:31" ht="15.75" customHeight="1">
      <c r="A128" s="64"/>
      <c r="B128" s="38"/>
      <c r="D128" s="79" t="s">
        <v>93</v>
      </c>
      <c r="E128" s="21"/>
      <c r="F128" s="22"/>
      <c r="G128" s="66"/>
      <c r="H128" s="66"/>
      <c r="I128" s="43"/>
      <c r="J128" s="44"/>
      <c r="K128" s="42"/>
      <c r="L128" s="42"/>
      <c r="M128" s="43"/>
      <c r="N128" s="44"/>
      <c r="O128" s="80"/>
      <c r="P128" s="80"/>
      <c r="Q128" s="68"/>
      <c r="R128" s="69"/>
      <c r="S128" s="42"/>
      <c r="T128" s="42"/>
      <c r="U128" s="72"/>
      <c r="V128" s="73"/>
      <c r="W128" s="81"/>
      <c r="X128" s="81"/>
      <c r="Y128" s="72"/>
      <c r="Z128" s="73"/>
      <c r="AA128" s="33"/>
      <c r="AB128" s="33"/>
      <c r="AC128" s="29"/>
      <c r="AD128" s="31"/>
      <c r="AE128" s="41"/>
    </row>
    <row r="129" spans="1:31" ht="15.75" customHeight="1">
      <c r="A129" s="64"/>
      <c r="B129" s="38"/>
      <c r="D129" s="79" t="s">
        <v>94</v>
      </c>
      <c r="E129" s="21"/>
      <c r="F129" s="22"/>
      <c r="G129" s="66"/>
      <c r="H129" s="66"/>
      <c r="I129" s="43"/>
      <c r="J129" s="44"/>
      <c r="K129" s="42"/>
      <c r="L129" s="42"/>
      <c r="M129" s="43"/>
      <c r="N129" s="44"/>
      <c r="O129" s="80"/>
      <c r="P129" s="80"/>
      <c r="Q129" s="68"/>
      <c r="R129" s="69"/>
      <c r="S129" s="42"/>
      <c r="T129" s="42"/>
      <c r="U129" s="72"/>
      <c r="V129" s="73"/>
      <c r="W129" s="81"/>
      <c r="X129" s="81"/>
      <c r="Y129" s="72"/>
      <c r="Z129" s="73"/>
      <c r="AA129" s="33"/>
      <c r="AB129" s="33"/>
      <c r="AC129" s="29"/>
      <c r="AD129" s="31"/>
      <c r="AE129" s="41"/>
    </row>
    <row r="130" spans="1:31" ht="15.75" customHeight="1">
      <c r="A130" s="64"/>
      <c r="B130" s="38"/>
      <c r="D130" s="51" t="s">
        <v>95</v>
      </c>
      <c r="E130" s="21"/>
      <c r="F130" s="22"/>
      <c r="G130" s="66"/>
      <c r="H130" s="66"/>
      <c r="I130" s="43"/>
      <c r="J130" s="44"/>
      <c r="K130" s="42"/>
      <c r="L130" s="42"/>
      <c r="M130" s="43"/>
      <c r="N130" s="44"/>
      <c r="O130" s="80"/>
      <c r="P130" s="80"/>
      <c r="Q130" s="68"/>
      <c r="R130" s="69"/>
      <c r="S130" s="42"/>
      <c r="T130" s="42"/>
      <c r="U130" s="72"/>
      <c r="V130" s="73"/>
      <c r="W130" s="81"/>
      <c r="X130" s="81"/>
      <c r="Y130" s="72"/>
      <c r="Z130" s="73"/>
      <c r="AA130" s="33"/>
      <c r="AB130" s="33"/>
      <c r="AC130" s="29"/>
      <c r="AD130" s="31"/>
      <c r="AE130" s="41"/>
    </row>
    <row r="131" spans="1:31" ht="15.75" customHeight="1">
      <c r="A131" s="64"/>
      <c r="B131" s="38"/>
      <c r="D131" s="51" t="s">
        <v>96</v>
      </c>
      <c r="E131" s="21"/>
      <c r="F131" s="22"/>
      <c r="G131" s="66"/>
      <c r="H131" s="66"/>
      <c r="I131" s="43"/>
      <c r="J131" s="44"/>
      <c r="K131" s="42"/>
      <c r="L131" s="42"/>
      <c r="M131" s="43"/>
      <c r="N131" s="44"/>
      <c r="O131" s="80"/>
      <c r="P131" s="80"/>
      <c r="Q131" s="68"/>
      <c r="R131" s="69"/>
      <c r="S131" s="42"/>
      <c r="T131" s="42"/>
      <c r="U131" s="72"/>
      <c r="V131" s="73"/>
      <c r="W131" s="81"/>
      <c r="X131" s="81"/>
      <c r="Y131" s="72"/>
      <c r="Z131" s="73"/>
      <c r="AA131" s="33"/>
      <c r="AB131" s="33"/>
      <c r="AC131" s="29"/>
      <c r="AD131" s="31"/>
      <c r="AE131" s="41"/>
    </row>
    <row r="132" spans="1:31" ht="5.25" customHeight="1">
      <c r="A132" s="64"/>
      <c r="B132" s="38"/>
      <c r="E132" s="21"/>
      <c r="F132" s="22"/>
      <c r="G132" s="66"/>
      <c r="H132" s="66"/>
      <c r="I132" s="161"/>
      <c r="J132" s="162"/>
      <c r="K132" s="163"/>
      <c r="L132" s="163"/>
      <c r="M132" s="161"/>
      <c r="N132" s="162"/>
      <c r="O132" s="80"/>
      <c r="P132" s="80"/>
      <c r="Q132" s="68"/>
      <c r="R132" s="69"/>
      <c r="S132" s="163"/>
      <c r="T132" s="163"/>
      <c r="U132" s="72"/>
      <c r="V132" s="73"/>
      <c r="W132" s="81"/>
      <c r="X132" s="81"/>
      <c r="Y132" s="72"/>
      <c r="Z132" s="73"/>
      <c r="AA132" s="33"/>
      <c r="AB132" s="33"/>
      <c r="AC132" s="29"/>
      <c r="AD132" s="31"/>
      <c r="AE132" s="41"/>
    </row>
    <row r="133" spans="1:31" s="16" customFormat="1" ht="15.75">
      <c r="A133" s="75"/>
      <c r="B133" s="96"/>
      <c r="C133" s="74"/>
      <c r="D133" s="40" t="s">
        <v>97</v>
      </c>
      <c r="E133" s="31"/>
      <c r="F133" s="76">
        <v>5500</v>
      </c>
      <c r="G133" s="42"/>
      <c r="H133" s="66"/>
      <c r="I133" s="43"/>
      <c r="J133" s="44"/>
      <c r="K133" s="42"/>
      <c r="L133" s="42"/>
      <c r="M133" s="43"/>
      <c r="N133" s="44"/>
      <c r="O133" s="163"/>
      <c r="P133" s="163"/>
      <c r="Q133" s="166">
        <f>F133/7</f>
        <v>785.71428571428567</v>
      </c>
      <c r="R133" s="166"/>
      <c r="S133" s="166">
        <f>Q133</f>
        <v>785.71428571428567</v>
      </c>
      <c r="T133" s="166"/>
      <c r="U133" s="164">
        <f>S133</f>
        <v>785.71428571428567</v>
      </c>
      <c r="V133" s="165"/>
      <c r="W133" s="164">
        <f>U133</f>
        <v>785.71428571428567</v>
      </c>
      <c r="X133" s="165"/>
      <c r="Y133" s="164">
        <f>W133</f>
        <v>785.71428571428567</v>
      </c>
      <c r="Z133" s="165"/>
      <c r="AA133" s="164">
        <f t="shared" ref="AA133" si="50">Y133</f>
        <v>785.71428571428567</v>
      </c>
      <c r="AB133" s="165"/>
      <c r="AC133" s="164">
        <f t="shared" ref="AC133" si="51">AA133</f>
        <v>785.71428571428567</v>
      </c>
      <c r="AD133" s="165"/>
      <c r="AE133" s="41">
        <f t="shared" si="47"/>
        <v>5499.9999999999991</v>
      </c>
    </row>
    <row r="134" spans="1:31" ht="15.75" customHeight="1">
      <c r="A134" s="64"/>
      <c r="B134" s="38"/>
      <c r="D134" s="79" t="s">
        <v>98</v>
      </c>
      <c r="E134" s="21"/>
      <c r="F134" s="22"/>
      <c r="G134" s="66"/>
      <c r="H134" s="66"/>
      <c r="I134" s="161"/>
      <c r="J134" s="162"/>
      <c r="K134" s="163"/>
      <c r="L134" s="163"/>
      <c r="M134" s="161"/>
      <c r="N134" s="162"/>
      <c r="O134" s="80"/>
      <c r="P134" s="80"/>
      <c r="Q134" s="68"/>
      <c r="R134" s="69"/>
      <c r="S134" s="163"/>
      <c r="T134" s="163"/>
      <c r="U134" s="72"/>
      <c r="V134" s="73"/>
      <c r="W134" s="81"/>
      <c r="X134" s="81"/>
      <c r="Y134" s="72"/>
      <c r="Z134" s="73"/>
      <c r="AA134" s="33"/>
      <c r="AB134" s="33"/>
      <c r="AC134" s="29"/>
      <c r="AD134" s="31"/>
      <c r="AE134" s="41">
        <f t="shared" si="47"/>
        <v>0</v>
      </c>
    </row>
    <row r="135" spans="1:31" ht="5.25" customHeight="1">
      <c r="A135" s="64"/>
      <c r="B135" s="38"/>
      <c r="E135" s="21"/>
      <c r="F135" s="22"/>
      <c r="G135" s="66"/>
      <c r="H135" s="66"/>
      <c r="I135" s="161"/>
      <c r="J135" s="162"/>
      <c r="K135" s="163"/>
      <c r="L135" s="163"/>
      <c r="M135" s="161"/>
      <c r="N135" s="162"/>
      <c r="O135" s="80"/>
      <c r="P135" s="80"/>
      <c r="Q135" s="68"/>
      <c r="R135" s="69"/>
      <c r="S135" s="163"/>
      <c r="T135" s="163"/>
      <c r="U135" s="72"/>
      <c r="V135" s="73"/>
      <c r="W135" s="81"/>
      <c r="X135" s="81"/>
      <c r="Y135" s="72"/>
      <c r="Z135" s="73"/>
      <c r="AA135" s="33"/>
      <c r="AB135" s="33"/>
      <c r="AC135" s="29"/>
      <c r="AD135" s="31"/>
      <c r="AE135" s="41"/>
    </row>
    <row r="136" spans="1:31" ht="15.75" customHeight="1">
      <c r="A136" s="64"/>
      <c r="B136" s="38"/>
      <c r="C136" s="51"/>
      <c r="D136" s="40"/>
      <c r="E136" s="31"/>
      <c r="F136" s="76"/>
      <c r="G136" s="16"/>
      <c r="H136" s="69"/>
      <c r="I136" s="68"/>
      <c r="J136" s="69"/>
      <c r="K136" s="68"/>
      <c r="L136" s="69"/>
      <c r="M136" s="68"/>
      <c r="N136" s="69"/>
      <c r="O136" s="163"/>
      <c r="P136" s="163"/>
      <c r="Q136" s="163"/>
      <c r="R136" s="163"/>
      <c r="S136" s="163"/>
      <c r="T136" s="163"/>
      <c r="U136" s="161"/>
      <c r="V136" s="162"/>
      <c r="W136" s="161"/>
      <c r="X136" s="162"/>
      <c r="Y136" s="163"/>
      <c r="Z136" s="163"/>
      <c r="AA136" s="161"/>
      <c r="AB136" s="162"/>
      <c r="AC136" s="161"/>
      <c r="AD136" s="162"/>
      <c r="AE136" s="41"/>
    </row>
    <row r="137" spans="1:31" ht="15.75" customHeight="1">
      <c r="A137" s="64"/>
      <c r="B137" s="38"/>
      <c r="D137" s="51"/>
      <c r="E137" s="31"/>
      <c r="F137" s="76"/>
      <c r="G137" s="42"/>
      <c r="H137" s="69"/>
      <c r="I137" s="68"/>
      <c r="J137" s="69"/>
      <c r="K137" s="68"/>
      <c r="L137" s="69"/>
      <c r="M137" s="68"/>
      <c r="N137" s="69"/>
      <c r="O137" s="42"/>
      <c r="P137" s="42"/>
      <c r="Q137" s="43"/>
      <c r="R137" s="44"/>
      <c r="S137" s="42"/>
      <c r="T137" s="42"/>
      <c r="U137" s="43"/>
      <c r="V137" s="44"/>
      <c r="W137" s="42"/>
      <c r="X137" s="42"/>
      <c r="Y137" s="43"/>
      <c r="Z137" s="44"/>
      <c r="AA137" s="42"/>
      <c r="AB137" s="42"/>
      <c r="AC137" s="43"/>
      <c r="AD137" s="45"/>
      <c r="AE137" s="41"/>
    </row>
    <row r="138" spans="1:31" ht="15.75" customHeight="1">
      <c r="A138" s="64"/>
      <c r="B138" s="38"/>
      <c r="D138" s="79"/>
      <c r="E138" s="21"/>
      <c r="F138" s="22"/>
      <c r="G138" s="66"/>
      <c r="H138" s="66"/>
      <c r="I138" s="43"/>
      <c r="J138" s="44"/>
      <c r="K138" s="42"/>
      <c r="L138" s="42"/>
      <c r="M138" s="43"/>
      <c r="N138" s="44"/>
      <c r="O138" s="80"/>
      <c r="P138" s="80"/>
      <c r="Q138" s="68"/>
      <c r="R138" s="69"/>
      <c r="S138" s="42"/>
      <c r="T138" s="42"/>
      <c r="U138" s="72"/>
      <c r="V138" s="73"/>
      <c r="W138" s="81"/>
      <c r="X138" s="81"/>
      <c r="Y138" s="72"/>
      <c r="Z138" s="73"/>
      <c r="AA138" s="33"/>
      <c r="AB138" s="33"/>
      <c r="AC138" s="29"/>
      <c r="AD138" s="31"/>
      <c r="AE138" s="41"/>
    </row>
    <row r="139" spans="1:31" ht="15.75" customHeight="1">
      <c r="A139" s="64"/>
      <c r="B139" s="38"/>
      <c r="D139" s="79"/>
      <c r="E139" s="21"/>
      <c r="F139" s="22"/>
      <c r="G139" s="66"/>
      <c r="H139" s="66"/>
      <c r="I139" s="43"/>
      <c r="J139" s="44"/>
      <c r="K139" s="42"/>
      <c r="L139" s="42"/>
      <c r="M139" s="43"/>
      <c r="N139" s="44"/>
      <c r="O139" s="80"/>
      <c r="P139" s="80"/>
      <c r="Q139" s="68"/>
      <c r="R139" s="69"/>
      <c r="S139" s="42"/>
      <c r="T139" s="42"/>
      <c r="U139" s="72"/>
      <c r="V139" s="73"/>
      <c r="W139" s="81"/>
      <c r="X139" s="81"/>
      <c r="Y139" s="72"/>
      <c r="Z139" s="73"/>
      <c r="AA139" s="33"/>
      <c r="AB139" s="33"/>
      <c r="AC139" s="29"/>
      <c r="AD139" s="31"/>
      <c r="AE139" s="41"/>
    </row>
    <row r="140" spans="1:31" ht="15.75" customHeight="1">
      <c r="A140" s="64"/>
      <c r="B140" s="38"/>
      <c r="D140" s="79"/>
      <c r="E140" s="21"/>
      <c r="F140" s="22"/>
      <c r="G140" s="66"/>
      <c r="H140" s="66"/>
      <c r="I140" s="43"/>
      <c r="J140" s="44"/>
      <c r="K140" s="42"/>
      <c r="L140" s="42"/>
      <c r="M140" s="43"/>
      <c r="N140" s="44"/>
      <c r="O140" s="80"/>
      <c r="P140" s="80"/>
      <c r="Q140" s="68"/>
      <c r="R140" s="69"/>
      <c r="S140" s="42"/>
      <c r="T140" s="42"/>
      <c r="U140" s="72"/>
      <c r="V140" s="73"/>
      <c r="W140" s="81"/>
      <c r="X140" s="81"/>
      <c r="Y140" s="72"/>
      <c r="Z140" s="73"/>
      <c r="AA140" s="33"/>
      <c r="AB140" s="33"/>
      <c r="AC140" s="29"/>
      <c r="AD140" s="31"/>
      <c r="AE140" s="41"/>
    </row>
    <row r="141" spans="1:31" ht="15.75" customHeight="1">
      <c r="A141" s="64"/>
      <c r="B141" s="38"/>
      <c r="D141" s="79"/>
      <c r="E141" s="21"/>
      <c r="F141" s="22"/>
      <c r="G141" s="66"/>
      <c r="H141" s="66"/>
      <c r="I141" s="43"/>
      <c r="J141" s="44"/>
      <c r="K141" s="42"/>
      <c r="L141" s="42"/>
      <c r="M141" s="43"/>
      <c r="N141" s="44"/>
      <c r="O141" s="80"/>
      <c r="P141" s="80"/>
      <c r="Q141" s="68"/>
      <c r="R141" s="69"/>
      <c r="S141" s="42"/>
      <c r="T141" s="42"/>
      <c r="U141" s="72"/>
      <c r="V141" s="73"/>
      <c r="W141" s="81"/>
      <c r="X141" s="81"/>
      <c r="Y141" s="72"/>
      <c r="Z141" s="73"/>
      <c r="AA141" s="33"/>
      <c r="AB141" s="33"/>
      <c r="AC141" s="29"/>
      <c r="AD141" s="31"/>
      <c r="AE141" s="41"/>
    </row>
    <row r="142" spans="1:31" ht="15.75">
      <c r="A142" s="64"/>
      <c r="B142" s="38"/>
      <c r="E142" s="21"/>
      <c r="F142" s="22"/>
      <c r="G142" s="66"/>
      <c r="H142" s="66"/>
      <c r="I142" s="161"/>
      <c r="J142" s="162"/>
      <c r="K142" s="163"/>
      <c r="L142" s="163"/>
      <c r="M142" s="161"/>
      <c r="N142" s="162"/>
      <c r="O142" s="80"/>
      <c r="P142" s="80"/>
      <c r="Q142" s="68"/>
      <c r="R142" s="69"/>
      <c r="S142" s="163"/>
      <c r="T142" s="163"/>
      <c r="U142" s="72"/>
      <c r="V142" s="73"/>
      <c r="W142" s="81"/>
      <c r="X142" s="81"/>
      <c r="Y142" s="72"/>
      <c r="Z142" s="73"/>
      <c r="AA142" s="33"/>
      <c r="AB142" s="33"/>
      <c r="AC142" s="29"/>
      <c r="AD142" s="31"/>
      <c r="AE142" s="41"/>
    </row>
    <row r="143" spans="1:31" ht="16.5" customHeight="1">
      <c r="A143" s="64"/>
      <c r="B143" s="38"/>
      <c r="C143" s="40"/>
      <c r="D143" s="40"/>
      <c r="E143" s="21"/>
      <c r="F143" s="98"/>
      <c r="G143" s="66"/>
      <c r="H143" s="66"/>
      <c r="I143" s="99"/>
      <c r="J143" s="100"/>
      <c r="K143" s="101"/>
      <c r="L143" s="101"/>
      <c r="M143" s="99"/>
      <c r="N143" s="100"/>
      <c r="O143" s="42"/>
      <c r="P143" s="42"/>
      <c r="Q143" s="159"/>
      <c r="R143" s="160"/>
      <c r="S143" s="159"/>
      <c r="T143" s="160"/>
      <c r="U143" s="159"/>
      <c r="V143" s="160"/>
      <c r="W143" s="159"/>
      <c r="X143" s="160"/>
      <c r="Y143" s="159"/>
      <c r="Z143" s="160"/>
      <c r="AA143" s="159"/>
      <c r="AB143" s="160"/>
      <c r="AC143" s="102"/>
      <c r="AD143" s="103"/>
      <c r="AE143" s="41">
        <f t="shared" si="47"/>
        <v>0</v>
      </c>
    </row>
    <row r="144" spans="1:31" ht="5.25" customHeight="1">
      <c r="A144" s="104"/>
      <c r="B144" s="104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6"/>
    </row>
    <row r="145" spans="1:30">
      <c r="A145" s="107"/>
      <c r="B145" s="108"/>
      <c r="C145" s="109"/>
      <c r="D145" s="109"/>
      <c r="E145" s="109"/>
      <c r="F145" s="110"/>
      <c r="G145" s="156">
        <f>+SUM(G18:H35)</f>
        <v>36055.555555555555</v>
      </c>
      <c r="H145" s="157"/>
      <c r="I145" s="156">
        <f>+SUM(I18:J35)</f>
        <v>37755.555555555555</v>
      </c>
      <c r="J145" s="157"/>
      <c r="K145" s="156">
        <f>+SUM(K18:L35)</f>
        <v>37755.555555555555</v>
      </c>
      <c r="L145" s="157"/>
      <c r="M145" s="156">
        <f>+SUM(M18:N35)</f>
        <v>37755.555555555555</v>
      </c>
      <c r="N145" s="157"/>
      <c r="O145" s="156">
        <f>+SUM(O18:P35)</f>
        <v>36055.555555555555</v>
      </c>
      <c r="P145" s="157"/>
      <c r="Q145" s="156">
        <f>+SUM(Q18:R35)</f>
        <v>36055.555555555555</v>
      </c>
      <c r="R145" s="157"/>
      <c r="S145" s="156">
        <f>+SUM(S18:T35)</f>
        <v>37638.888888888891</v>
      </c>
      <c r="T145" s="157"/>
      <c r="U145" s="156">
        <f>+SUM(U18:V35)</f>
        <v>37638.888888888891</v>
      </c>
      <c r="V145" s="157"/>
      <c r="W145" s="156">
        <f>+SUM(W18:X35)</f>
        <v>37638.888888888891</v>
      </c>
      <c r="X145" s="157"/>
      <c r="Y145" s="156">
        <f>+SUM(Y18:Z35)</f>
        <v>29583.333333333332</v>
      </c>
      <c r="Z145" s="157"/>
      <c r="AA145" s="156">
        <f>+SUM(AA18:AB35)</f>
        <v>1583.3333333333333</v>
      </c>
      <c r="AB145" s="157"/>
      <c r="AC145" s="156">
        <f>+SUM(AC18:AD35)</f>
        <v>1583.3333333333333</v>
      </c>
      <c r="AD145" s="158"/>
    </row>
    <row r="146" spans="1:30">
      <c r="A146" s="17"/>
      <c r="B146" s="18"/>
      <c r="C146" s="20"/>
      <c r="D146" s="20"/>
      <c r="E146" s="20"/>
      <c r="F146" s="111"/>
      <c r="G146" s="112"/>
      <c r="H146" s="113"/>
      <c r="I146" s="114"/>
      <c r="J146" s="115"/>
      <c r="K146" s="114"/>
      <c r="L146" s="115"/>
      <c r="M146" s="114"/>
      <c r="N146" s="115"/>
      <c r="O146" s="114"/>
      <c r="P146" s="115"/>
      <c r="Q146" s="114"/>
      <c r="R146" s="115"/>
      <c r="S146" s="114"/>
      <c r="T146" s="115"/>
      <c r="U146" s="114"/>
      <c r="V146" s="115"/>
      <c r="W146" s="114"/>
      <c r="X146" s="115"/>
      <c r="Y146" s="114"/>
      <c r="Z146" s="115"/>
      <c r="AA146" s="114"/>
      <c r="AB146" s="115"/>
      <c r="AC146" s="114"/>
      <c r="AD146" s="116"/>
    </row>
    <row r="147" spans="1:30">
      <c r="A147" s="117"/>
      <c r="B147" s="118"/>
      <c r="C147" s="119"/>
      <c r="D147" s="119"/>
      <c r="E147" s="120" t="s">
        <v>24</v>
      </c>
      <c r="F147" s="121">
        <f>SUM(F17:F35)</f>
        <v>367100</v>
      </c>
      <c r="G147" s="122">
        <f>G145</f>
        <v>36055.555555555555</v>
      </c>
      <c r="H147" s="123"/>
      <c r="I147" s="122">
        <f>G147+I145</f>
        <v>73811.111111111109</v>
      </c>
      <c r="J147" s="123"/>
      <c r="K147" s="152">
        <f>+I147+K145</f>
        <v>111566.66666666666</v>
      </c>
      <c r="L147" s="153"/>
      <c r="M147" s="152">
        <f>+K147+M145</f>
        <v>149322.22222222222</v>
      </c>
      <c r="N147" s="153"/>
      <c r="O147" s="152">
        <f>+O145+M147</f>
        <v>185377.77777777778</v>
      </c>
      <c r="P147" s="153"/>
      <c r="Q147" s="152">
        <f>+O147+Q145</f>
        <v>221433.33333333334</v>
      </c>
      <c r="R147" s="153"/>
      <c r="S147" s="152">
        <f>+Q147+S145</f>
        <v>259072.22222222225</v>
      </c>
      <c r="T147" s="153"/>
      <c r="U147" s="152">
        <f>+S147+U145</f>
        <v>296711.11111111112</v>
      </c>
      <c r="V147" s="153"/>
      <c r="W147" s="152">
        <f>+U147+W145</f>
        <v>334350</v>
      </c>
      <c r="X147" s="153"/>
      <c r="Y147" s="152">
        <f>+W147+Y145</f>
        <v>363933.33333333331</v>
      </c>
      <c r="Z147" s="153"/>
      <c r="AA147" s="152">
        <f>+Y147+AA145</f>
        <v>365516.66666666663</v>
      </c>
      <c r="AB147" s="153"/>
      <c r="AC147" s="152">
        <f>+AA147+AC145</f>
        <v>367099.99999999994</v>
      </c>
      <c r="AD147" s="154"/>
    </row>
    <row r="148" spans="1:30" ht="5.25" customHeight="1">
      <c r="A148" s="104"/>
      <c r="B148" s="104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6"/>
    </row>
    <row r="149" spans="1:30">
      <c r="A149" s="107"/>
      <c r="B149" s="108"/>
      <c r="C149" s="109"/>
      <c r="D149" s="109"/>
      <c r="E149" s="109"/>
      <c r="F149" s="124"/>
      <c r="G149" s="148">
        <f>SUM(G39:H86)</f>
        <v>1556.060606060606</v>
      </c>
      <c r="H149" s="151"/>
      <c r="I149" s="148">
        <f>SUM(I39:J86)</f>
        <v>1556.060606060606</v>
      </c>
      <c r="J149" s="151"/>
      <c r="K149" s="148">
        <f>SUM(K39:L86)</f>
        <v>2081.060606060606</v>
      </c>
      <c r="L149" s="151"/>
      <c r="M149" s="148">
        <f>SUM(M39:N86)</f>
        <v>1881.060606060606</v>
      </c>
      <c r="N149" s="151"/>
      <c r="O149" s="148">
        <f>SUM(O39:P86)</f>
        <v>1881.060606060606</v>
      </c>
      <c r="P149" s="151"/>
      <c r="Q149" s="148">
        <f>SUM(Q39:R86)</f>
        <v>1881.060606060606</v>
      </c>
      <c r="R149" s="151"/>
      <c r="S149" s="148">
        <f>SUM(S39:T86)</f>
        <v>1881.060606060606</v>
      </c>
      <c r="T149" s="151"/>
      <c r="U149" s="148">
        <f>SUM(U39:V86)</f>
        <v>3281.893939393939</v>
      </c>
      <c r="V149" s="151"/>
      <c r="W149" s="148">
        <f>SUM(W39:X86)</f>
        <v>3281.893939393939</v>
      </c>
      <c r="X149" s="151"/>
      <c r="Y149" s="148">
        <f>SUM(Y39:Z86)</f>
        <v>3881.8939393939395</v>
      </c>
      <c r="Z149" s="151"/>
      <c r="AA149" s="148">
        <f>SUM(AA39:AB86)</f>
        <v>3748.560606060606</v>
      </c>
      <c r="AB149" s="151"/>
      <c r="AC149" s="148">
        <f>SUM(AC39:AD86)</f>
        <v>2238.3333333333335</v>
      </c>
      <c r="AD149" s="155"/>
    </row>
    <row r="150" spans="1:30">
      <c r="A150" s="17"/>
      <c r="B150" s="18"/>
      <c r="C150" s="20"/>
      <c r="D150" s="20"/>
      <c r="E150" s="20"/>
      <c r="F150" s="111"/>
      <c r="G150" s="112"/>
      <c r="H150" s="113"/>
      <c r="I150" s="114"/>
      <c r="J150" s="115"/>
      <c r="K150" s="114"/>
      <c r="L150" s="115"/>
      <c r="M150" s="114"/>
      <c r="N150" s="115"/>
      <c r="O150" s="114"/>
      <c r="P150" s="115"/>
      <c r="Q150" s="114"/>
      <c r="R150" s="115"/>
      <c r="S150" s="114"/>
      <c r="T150" s="115"/>
      <c r="U150" s="114"/>
      <c r="V150" s="115"/>
      <c r="W150" s="114"/>
      <c r="X150" s="115"/>
      <c r="Y150" s="114"/>
      <c r="Z150" s="115"/>
      <c r="AA150" s="114"/>
      <c r="AB150" s="115"/>
      <c r="AC150" s="114"/>
      <c r="AD150" s="116"/>
    </row>
    <row r="151" spans="1:30">
      <c r="A151" s="117"/>
      <c r="B151" s="118"/>
      <c r="C151" s="119"/>
      <c r="D151" s="119"/>
      <c r="E151" s="120" t="s">
        <v>36</v>
      </c>
      <c r="F151" s="121">
        <f>SUM(F39:F85)</f>
        <v>29150</v>
      </c>
      <c r="G151" s="152">
        <f>G149</f>
        <v>1556.060606060606</v>
      </c>
      <c r="H151" s="153"/>
      <c r="I151" s="152">
        <f>G151+I149</f>
        <v>3112.121212121212</v>
      </c>
      <c r="J151" s="153"/>
      <c r="K151" s="152">
        <f>+I151+K149</f>
        <v>5193.181818181818</v>
      </c>
      <c r="L151" s="153"/>
      <c r="M151" s="152">
        <f>+K151+M149</f>
        <v>7074.242424242424</v>
      </c>
      <c r="N151" s="153"/>
      <c r="O151" s="152">
        <f>+M151+O149</f>
        <v>8955.30303030303</v>
      </c>
      <c r="P151" s="153"/>
      <c r="Q151" s="152">
        <f>+O151+Q149</f>
        <v>10836.363636363636</v>
      </c>
      <c r="R151" s="153"/>
      <c r="S151" s="152">
        <f>+Q151+S149</f>
        <v>12717.424242424242</v>
      </c>
      <c r="T151" s="153"/>
      <c r="U151" s="152">
        <f>+S151+U149</f>
        <v>15999.31818181818</v>
      </c>
      <c r="V151" s="153"/>
      <c r="W151" s="152">
        <f>+U151+W149</f>
        <v>19281.21212121212</v>
      </c>
      <c r="X151" s="153"/>
      <c r="Y151" s="152">
        <f>+W151+Y149</f>
        <v>23163.10606060606</v>
      </c>
      <c r="Z151" s="153"/>
      <c r="AA151" s="152">
        <f>+Y151+AA149</f>
        <v>26911.666666666664</v>
      </c>
      <c r="AB151" s="153"/>
      <c r="AC151" s="152">
        <f>+AA151+AC149</f>
        <v>29149.999999999996</v>
      </c>
      <c r="AD151" s="154"/>
    </row>
    <row r="152" spans="1:30" ht="5.25" customHeight="1">
      <c r="A152" s="104"/>
      <c r="B152" s="104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6"/>
    </row>
    <row r="153" spans="1:30" ht="12.75" customHeight="1">
      <c r="A153" s="107"/>
      <c r="B153" s="108"/>
      <c r="C153" s="109"/>
      <c r="D153" s="109"/>
      <c r="E153" s="109"/>
      <c r="F153" s="124"/>
      <c r="G153" s="148">
        <f>+SUM(G103:H142)</f>
        <v>680</v>
      </c>
      <c r="H153" s="151"/>
      <c r="I153" s="148">
        <f>+SUM(I103:J142)</f>
        <v>680</v>
      </c>
      <c r="J153" s="151"/>
      <c r="K153" s="148">
        <f>+SUM(K103:L142)</f>
        <v>680</v>
      </c>
      <c r="L153" s="151"/>
      <c r="M153" s="148">
        <f>+SUM(M103:N142)</f>
        <v>680</v>
      </c>
      <c r="N153" s="151"/>
      <c r="O153" s="148">
        <f>+SUM(O103:P142)</f>
        <v>680</v>
      </c>
      <c r="P153" s="151"/>
      <c r="Q153" s="148">
        <f>+SUM(Q103:R142)</f>
        <v>10608.571428571429</v>
      </c>
      <c r="R153" s="151"/>
      <c r="S153" s="148">
        <f>+SUM(S103:T142)</f>
        <v>11891.904761904763</v>
      </c>
      <c r="T153" s="151"/>
      <c r="U153" s="148">
        <f>+SUM(U103:V142)</f>
        <v>13991.904761904763</v>
      </c>
      <c r="V153" s="151"/>
      <c r="W153" s="148">
        <f>+SUM(W103:X142)</f>
        <v>13991.904761904763</v>
      </c>
      <c r="X153" s="151"/>
      <c r="Y153" s="148">
        <f>+SUM(Y103:Z142)</f>
        <v>13991.904761904763</v>
      </c>
      <c r="Z153" s="151"/>
      <c r="AA153" s="148">
        <f>+SUM(AA103:AB142)</f>
        <v>13311.904761904763</v>
      </c>
      <c r="AB153" s="151"/>
      <c r="AC153" s="148">
        <f>+SUM(AC103:AD142)</f>
        <v>13311.904761904763</v>
      </c>
      <c r="AD153" s="151"/>
    </row>
    <row r="154" spans="1:30" ht="12.75" customHeight="1">
      <c r="A154" s="17"/>
      <c r="B154" s="18"/>
      <c r="C154" s="20"/>
      <c r="D154" s="20"/>
      <c r="E154" s="20"/>
      <c r="F154" s="111"/>
      <c r="G154" s="125"/>
      <c r="H154" s="113"/>
      <c r="I154" s="114"/>
      <c r="J154" s="115"/>
      <c r="K154" s="114"/>
      <c r="L154" s="115"/>
      <c r="M154" s="114"/>
      <c r="N154" s="115"/>
      <c r="O154" s="114"/>
      <c r="P154" s="115"/>
      <c r="Q154" s="114"/>
      <c r="R154" s="115"/>
      <c r="S154" s="114"/>
      <c r="T154" s="115"/>
      <c r="U154" s="114"/>
      <c r="V154" s="115"/>
      <c r="W154" s="114"/>
      <c r="X154" s="115"/>
      <c r="Y154" s="114"/>
      <c r="Z154" s="115"/>
      <c r="AA154" s="114"/>
      <c r="AB154" s="115"/>
      <c r="AC154" s="114"/>
      <c r="AD154" s="116"/>
    </row>
    <row r="155" spans="1:30" ht="12.75" customHeight="1">
      <c r="A155" s="117"/>
      <c r="B155" s="118"/>
      <c r="C155" s="119"/>
      <c r="D155" s="119"/>
      <c r="E155" s="120" t="s">
        <v>75</v>
      </c>
      <c r="F155" s="121">
        <f>+SUM(F103:F142)</f>
        <v>94500</v>
      </c>
      <c r="G155" s="152">
        <f>G153</f>
        <v>680</v>
      </c>
      <c r="H155" s="153"/>
      <c r="I155" s="152">
        <f>G155+I153</f>
        <v>1360</v>
      </c>
      <c r="J155" s="153"/>
      <c r="K155" s="152">
        <f>+I155+K153</f>
        <v>2040</v>
      </c>
      <c r="L155" s="153"/>
      <c r="M155" s="152">
        <f t="shared" ref="M155" si="52">+K155+M153</f>
        <v>2720</v>
      </c>
      <c r="N155" s="153"/>
      <c r="O155" s="152">
        <f t="shared" ref="O155" si="53">+M155+O153</f>
        <v>3400</v>
      </c>
      <c r="P155" s="153"/>
      <c r="Q155" s="152">
        <f t="shared" ref="Q155" si="54">+O155+Q153</f>
        <v>14008.571428571429</v>
      </c>
      <c r="R155" s="153"/>
      <c r="S155" s="152">
        <f t="shared" ref="S155" si="55">+Q155+S153</f>
        <v>25900.476190476191</v>
      </c>
      <c r="T155" s="153"/>
      <c r="U155" s="152">
        <f t="shared" ref="U155" si="56">+S155+U153</f>
        <v>39892.380952380954</v>
      </c>
      <c r="V155" s="153"/>
      <c r="W155" s="152">
        <f t="shared" ref="W155" si="57">+U155+W153</f>
        <v>53884.285714285717</v>
      </c>
      <c r="X155" s="153"/>
      <c r="Y155" s="152">
        <f t="shared" ref="Y155" si="58">+W155+Y153</f>
        <v>67876.190476190473</v>
      </c>
      <c r="Z155" s="153"/>
      <c r="AA155" s="152">
        <f t="shared" ref="AA155" si="59">+Y155+AA153</f>
        <v>81188.095238095237</v>
      </c>
      <c r="AB155" s="153"/>
      <c r="AC155" s="152">
        <f t="shared" ref="AC155" si="60">+AA155+AC153</f>
        <v>94500</v>
      </c>
      <c r="AD155" s="154"/>
    </row>
    <row r="156" spans="1:30" ht="12.75" customHeight="1">
      <c r="A156" s="108"/>
      <c r="B156" s="108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26"/>
    </row>
    <row r="157" spans="1:30">
      <c r="A157" s="107"/>
      <c r="B157" s="108"/>
      <c r="C157" s="109"/>
      <c r="D157" s="109"/>
      <c r="E157" s="109"/>
      <c r="F157" s="110"/>
      <c r="G157" s="148">
        <f>SUM(G145+G149)+G153</f>
        <v>38291.616161616163</v>
      </c>
      <c r="H157" s="151"/>
      <c r="I157" s="148">
        <f>SUM(I145+I149+I153)</f>
        <v>39991.616161616163</v>
      </c>
      <c r="J157" s="151"/>
      <c r="K157" s="148">
        <f t="shared" ref="K157" si="61">SUM(K145+K149+K153)</f>
        <v>40516.616161616163</v>
      </c>
      <c r="L157" s="149"/>
      <c r="M157" s="148">
        <f t="shared" ref="M157" si="62">SUM(M145+M149+M153)</f>
        <v>40316.616161616163</v>
      </c>
      <c r="N157" s="149"/>
      <c r="O157" s="148">
        <f t="shared" ref="O157" si="63">SUM(O145+O149+O153)</f>
        <v>38616.616161616163</v>
      </c>
      <c r="P157" s="149"/>
      <c r="Q157" s="148">
        <f t="shared" ref="Q157" si="64">SUM(Q145+Q149+Q153)</f>
        <v>48545.18759018759</v>
      </c>
      <c r="R157" s="149"/>
      <c r="S157" s="148">
        <f t="shared" ref="S157" si="65">SUM(S145+S149+S153)</f>
        <v>51411.854256854262</v>
      </c>
      <c r="T157" s="149"/>
      <c r="U157" s="148">
        <f t="shared" ref="U157" si="66">SUM(U145+U149+U153)</f>
        <v>54912.68759018759</v>
      </c>
      <c r="V157" s="149"/>
      <c r="W157" s="148">
        <f t="shared" ref="W157" si="67">SUM(W145+W149+W153)</f>
        <v>54912.68759018759</v>
      </c>
      <c r="X157" s="149"/>
      <c r="Y157" s="148">
        <f t="shared" ref="Y157" si="68">SUM(Y145+Y149+Y153)</f>
        <v>47457.132034632035</v>
      </c>
      <c r="Z157" s="149"/>
      <c r="AA157" s="148">
        <f t="shared" ref="AA157" si="69">SUM(AA145+AA149+AA153)</f>
        <v>18643.798701298703</v>
      </c>
      <c r="AB157" s="149"/>
      <c r="AC157" s="148">
        <f t="shared" ref="AC157" si="70">SUM(AC145+AC149+AC153)</f>
        <v>17133.571428571431</v>
      </c>
      <c r="AD157" s="150"/>
    </row>
    <row r="158" spans="1:30">
      <c r="A158" s="17"/>
      <c r="B158" s="18"/>
      <c r="C158" s="20"/>
      <c r="D158" s="20"/>
      <c r="E158" s="20"/>
      <c r="F158" s="111"/>
      <c r="G158" s="112"/>
      <c r="H158" s="113"/>
      <c r="I158" s="114"/>
      <c r="J158" s="115"/>
      <c r="K158" s="114"/>
      <c r="L158" s="115"/>
      <c r="M158" s="114"/>
      <c r="N158" s="115"/>
      <c r="O158" s="114"/>
      <c r="P158" s="115"/>
      <c r="Q158" s="114"/>
      <c r="R158" s="115"/>
      <c r="S158" s="114"/>
      <c r="T158" s="115"/>
      <c r="U158" s="114"/>
      <c r="V158" s="115"/>
      <c r="W158" s="114"/>
      <c r="X158" s="115"/>
      <c r="Y158" s="114"/>
      <c r="Z158" s="115"/>
      <c r="AA158" s="114"/>
      <c r="AB158" s="115"/>
      <c r="AC158" s="114"/>
      <c r="AD158" s="116"/>
    </row>
    <row r="159" spans="1:30" ht="13.5" thickBot="1">
      <c r="A159" s="127"/>
      <c r="B159" s="128"/>
      <c r="C159" s="129"/>
      <c r="D159" s="129"/>
      <c r="E159" s="130" t="s">
        <v>99</v>
      </c>
      <c r="F159" s="131">
        <f>+F151+F147+F155</f>
        <v>490750</v>
      </c>
      <c r="G159" s="132">
        <f>G157</f>
        <v>38291.616161616163</v>
      </c>
      <c r="H159" s="133"/>
      <c r="I159" s="132">
        <f>G159+I157</f>
        <v>78283.232323232325</v>
      </c>
      <c r="J159" s="133"/>
      <c r="K159" s="145">
        <f>+I159+K157</f>
        <v>118799.84848484848</v>
      </c>
      <c r="L159" s="146"/>
      <c r="M159" s="145">
        <f t="shared" ref="M159" si="71">+K159+M157</f>
        <v>159116.46464646465</v>
      </c>
      <c r="N159" s="146"/>
      <c r="O159" s="145">
        <f t="shared" ref="O159" si="72">+M159+O157</f>
        <v>197733.08080808082</v>
      </c>
      <c r="P159" s="146"/>
      <c r="Q159" s="145">
        <f t="shared" ref="Q159" si="73">+O159+Q157</f>
        <v>246278.26839826841</v>
      </c>
      <c r="R159" s="146"/>
      <c r="S159" s="145">
        <f t="shared" ref="S159" si="74">+Q159+S157</f>
        <v>297690.12265512266</v>
      </c>
      <c r="T159" s="146"/>
      <c r="U159" s="145">
        <f t="shared" ref="U159" si="75">+S159+U157</f>
        <v>352602.81024531025</v>
      </c>
      <c r="V159" s="146"/>
      <c r="W159" s="145">
        <f t="shared" ref="W159" si="76">+U159+W157</f>
        <v>407515.49783549784</v>
      </c>
      <c r="X159" s="146"/>
      <c r="Y159" s="145">
        <f t="shared" ref="Y159" si="77">+W159+Y157</f>
        <v>454972.62987012987</v>
      </c>
      <c r="Z159" s="146"/>
      <c r="AA159" s="145">
        <f t="shared" ref="AA159" si="78">+Y159+AA157</f>
        <v>473616.42857142858</v>
      </c>
      <c r="AB159" s="146"/>
      <c r="AC159" s="145">
        <f t="shared" ref="AC159" si="79">+AA159+AC157</f>
        <v>490750</v>
      </c>
      <c r="AD159" s="147"/>
    </row>
    <row r="171" spans="1:29" ht="15.75">
      <c r="A171" s="134"/>
      <c r="C171" s="134"/>
      <c r="AC171" s="135"/>
    </row>
    <row r="172" spans="1:29" ht="15.75">
      <c r="A172" s="134"/>
      <c r="C172" s="134"/>
      <c r="AC172" s="135"/>
    </row>
    <row r="173" spans="1:29" ht="15.75">
      <c r="A173" s="134"/>
      <c r="C173" s="134"/>
      <c r="AC173" s="135"/>
    </row>
    <row r="174" spans="1:29" ht="15.75">
      <c r="A174" s="134"/>
      <c r="C174" s="134"/>
      <c r="AC174" s="135"/>
    </row>
    <row r="175" spans="1:29" ht="15.75">
      <c r="A175" s="134"/>
      <c r="C175" s="134"/>
      <c r="AC175" s="135"/>
    </row>
    <row r="176" spans="1:29" ht="15.75">
      <c r="A176" s="134"/>
      <c r="C176" s="134"/>
      <c r="E176" s="136"/>
      <c r="F176" s="20"/>
      <c r="G176" s="20"/>
      <c r="H176" s="20"/>
      <c r="I176" s="20"/>
      <c r="J176" s="20"/>
      <c r="K176" s="20"/>
      <c r="L176" s="20"/>
      <c r="M176" s="20"/>
      <c r="N176" s="20"/>
      <c r="S176" s="20"/>
      <c r="T176" s="20"/>
      <c r="U176" s="20"/>
      <c r="V176" s="20"/>
      <c r="W176" s="20"/>
      <c r="X176" s="20"/>
      <c r="Y176" s="20"/>
      <c r="AC176" s="135"/>
    </row>
    <row r="177" spans="1:31" ht="15.75">
      <c r="A177" s="134"/>
      <c r="C177" s="134"/>
      <c r="E177" s="137"/>
      <c r="J177" s="144"/>
      <c r="K177" s="144"/>
      <c r="L177" s="144"/>
      <c r="M177" s="144"/>
      <c r="N177" s="144"/>
      <c r="S177" s="20"/>
      <c r="T177" s="144"/>
      <c r="U177" s="144"/>
      <c r="V177" s="144"/>
      <c r="W177" s="144"/>
      <c r="X177" s="20"/>
      <c r="Y177" s="20"/>
      <c r="AE177" s="135"/>
    </row>
    <row r="178" spans="1:31" ht="15.75">
      <c r="A178" s="134"/>
      <c r="C178" s="134"/>
      <c r="E178" s="141"/>
      <c r="J178" s="141"/>
      <c r="K178" s="141"/>
      <c r="L178" s="141"/>
      <c r="M178" s="141"/>
      <c r="N178" s="141"/>
      <c r="S178" s="20"/>
      <c r="T178" s="142"/>
      <c r="U178" s="142"/>
      <c r="V178" s="142"/>
      <c r="W178" s="142"/>
      <c r="X178" s="20"/>
      <c r="Y178" s="20"/>
      <c r="AE178" s="135"/>
    </row>
    <row r="179" spans="1:31" ht="15.75">
      <c r="A179" s="134"/>
      <c r="C179" s="134"/>
      <c r="E179" s="141"/>
      <c r="J179" s="141"/>
      <c r="K179" s="141"/>
      <c r="L179" s="141"/>
      <c r="M179" s="141"/>
      <c r="N179" s="141"/>
      <c r="S179" s="20"/>
      <c r="T179" s="20"/>
      <c r="U179" s="20"/>
      <c r="V179" s="20"/>
      <c r="W179" s="20"/>
      <c r="X179" s="20"/>
      <c r="Y179" s="20"/>
      <c r="AE179" s="135"/>
    </row>
    <row r="180" spans="1:31" ht="15.75">
      <c r="A180" s="134"/>
      <c r="C180" s="134"/>
      <c r="E180" s="137"/>
      <c r="J180" s="143"/>
      <c r="K180" s="143"/>
      <c r="L180" s="143"/>
      <c r="M180" s="143"/>
      <c r="N180" s="143"/>
      <c r="S180" s="20"/>
      <c r="T180" s="144"/>
      <c r="U180" s="144"/>
      <c r="V180" s="144"/>
      <c r="W180" s="144"/>
      <c r="X180" s="20"/>
      <c r="Y180" s="20"/>
      <c r="AE180" s="135"/>
    </row>
    <row r="181" spans="1:31" ht="15.75">
      <c r="A181" s="134"/>
      <c r="C181" s="134"/>
      <c r="AC181" s="135"/>
    </row>
    <row r="182" spans="1:31" ht="15.75">
      <c r="A182" s="134"/>
      <c r="C182" s="134"/>
      <c r="AC182" s="135"/>
    </row>
    <row r="183" spans="1:31" ht="15.75">
      <c r="A183" s="134"/>
      <c r="C183" s="134"/>
      <c r="AC183" s="135"/>
    </row>
    <row r="184" spans="1:31" ht="15.75">
      <c r="A184" s="134"/>
      <c r="C184" s="134"/>
    </row>
    <row r="185" spans="1:31">
      <c r="F185" s="135"/>
      <c r="G185" s="135"/>
      <c r="H185" s="135"/>
      <c r="I185" s="138"/>
      <c r="J185" s="135"/>
      <c r="K185" s="135"/>
      <c r="M185" s="135"/>
    </row>
    <row r="186" spans="1:31">
      <c r="M186" s="140"/>
      <c r="N186" s="140"/>
    </row>
    <row r="187" spans="1:31">
      <c r="J187" s="138"/>
      <c r="M187" s="139"/>
      <c r="N187" s="139"/>
    </row>
    <row r="188" spans="1:31">
      <c r="F188" s="135">
        <f>+SUM(F18:F64)</f>
        <v>387700</v>
      </c>
      <c r="M188" s="140"/>
      <c r="N188" s="140"/>
    </row>
    <row r="189" spans="1:31">
      <c r="M189" s="140"/>
      <c r="N189" s="140"/>
    </row>
    <row r="190" spans="1:31">
      <c r="M190" s="140"/>
      <c r="N190" s="140"/>
      <c r="AD190" s="135"/>
    </row>
  </sheetData>
  <mergeCells count="424">
    <mergeCell ref="A13:A14"/>
    <mergeCell ref="B13:B14"/>
    <mergeCell ref="C13:E14"/>
    <mergeCell ref="G14:H14"/>
    <mergeCell ref="I14:J14"/>
    <mergeCell ref="K14:L14"/>
    <mergeCell ref="AA2:AA3"/>
    <mergeCell ref="AB2:AD3"/>
    <mergeCell ref="AA5:AA6"/>
    <mergeCell ref="AB5:AD6"/>
    <mergeCell ref="AA8:AA9"/>
    <mergeCell ref="AB8:AD9"/>
    <mergeCell ref="Y14:Z14"/>
    <mergeCell ref="AA14:AB14"/>
    <mergeCell ref="AC14:AD14"/>
    <mergeCell ref="G18:H18"/>
    <mergeCell ref="I18:J18"/>
    <mergeCell ref="K18:L18"/>
    <mergeCell ref="M18:N18"/>
    <mergeCell ref="O18:P18"/>
    <mergeCell ref="Q18:R18"/>
    <mergeCell ref="S18:T18"/>
    <mergeCell ref="M14:N14"/>
    <mergeCell ref="O14:P14"/>
    <mergeCell ref="Q14:R14"/>
    <mergeCell ref="S14:T14"/>
    <mergeCell ref="U14:V14"/>
    <mergeCell ref="W14:X14"/>
    <mergeCell ref="U18:V18"/>
    <mergeCell ref="W18:X18"/>
    <mergeCell ref="Y18:Z18"/>
    <mergeCell ref="AA18:AB18"/>
    <mergeCell ref="AC18:AD18"/>
    <mergeCell ref="G21:H21"/>
    <mergeCell ref="I21:J21"/>
    <mergeCell ref="K21:L21"/>
    <mergeCell ref="M21:N21"/>
    <mergeCell ref="O21:P21"/>
    <mergeCell ref="Y25:Z25"/>
    <mergeCell ref="AA26:AB26"/>
    <mergeCell ref="S29:T29"/>
    <mergeCell ref="U29:V29"/>
    <mergeCell ref="W29:X29"/>
    <mergeCell ref="Y29:Z29"/>
    <mergeCell ref="AA29:AB29"/>
    <mergeCell ref="AC21:AD21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Q21:R21"/>
    <mergeCell ref="S21:T21"/>
    <mergeCell ref="U21:V21"/>
    <mergeCell ref="W21:X21"/>
    <mergeCell ref="Y21:Z21"/>
    <mergeCell ref="AA21:AB21"/>
    <mergeCell ref="AC29:AD29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G39:H39"/>
    <mergeCell ref="I39:J39"/>
    <mergeCell ref="K39:L39"/>
    <mergeCell ref="M39:N39"/>
    <mergeCell ref="O39:P39"/>
    <mergeCell ref="Q39:R39"/>
    <mergeCell ref="S39:T39"/>
    <mergeCell ref="W43:X43"/>
    <mergeCell ref="Y43:Z43"/>
    <mergeCell ref="AA43:AB43"/>
    <mergeCell ref="U39:V39"/>
    <mergeCell ref="W39:X39"/>
    <mergeCell ref="Y39:Z39"/>
    <mergeCell ref="AA39:AB39"/>
    <mergeCell ref="AC39:AD39"/>
    <mergeCell ref="G43:H43"/>
    <mergeCell ref="I43:J43"/>
    <mergeCell ref="K43:L43"/>
    <mergeCell ref="M43:N43"/>
    <mergeCell ref="O43:P43"/>
    <mergeCell ref="G48:H48"/>
    <mergeCell ref="I48:J48"/>
    <mergeCell ref="K48:L48"/>
    <mergeCell ref="M48:N48"/>
    <mergeCell ref="O48:P48"/>
    <mergeCell ref="Q48:R48"/>
    <mergeCell ref="Q43:R43"/>
    <mergeCell ref="S43:T43"/>
    <mergeCell ref="U43:V43"/>
    <mergeCell ref="S48:T48"/>
    <mergeCell ref="U48:V48"/>
    <mergeCell ref="W48:X48"/>
    <mergeCell ref="Y48:Z48"/>
    <mergeCell ref="AA48:AB48"/>
    <mergeCell ref="AC48:AD48"/>
    <mergeCell ref="I44:J44"/>
    <mergeCell ref="U44:V44"/>
    <mergeCell ref="W44:X44"/>
    <mergeCell ref="Y44:Z44"/>
    <mergeCell ref="Y49:Z49"/>
    <mergeCell ref="AA49:AB49"/>
    <mergeCell ref="AC49:AD49"/>
    <mergeCell ref="G49:H49"/>
    <mergeCell ref="I49:J49"/>
    <mergeCell ref="K49:L49"/>
    <mergeCell ref="M49:N49"/>
    <mergeCell ref="O49:P49"/>
    <mergeCell ref="Q49:R49"/>
    <mergeCell ref="G52:H52"/>
    <mergeCell ref="I52:J52"/>
    <mergeCell ref="K52:L52"/>
    <mergeCell ref="M52:N52"/>
    <mergeCell ref="O52:P52"/>
    <mergeCell ref="Q52:R52"/>
    <mergeCell ref="S49:T49"/>
    <mergeCell ref="U49:V49"/>
    <mergeCell ref="W49:X49"/>
    <mergeCell ref="S52:T52"/>
    <mergeCell ref="U52:V52"/>
    <mergeCell ref="W52:X52"/>
    <mergeCell ref="Y52:Z52"/>
    <mergeCell ref="AA52:AB52"/>
    <mergeCell ref="I53:J53"/>
    <mergeCell ref="K53:L53"/>
    <mergeCell ref="M53:N53"/>
    <mergeCell ref="O53:P53"/>
    <mergeCell ref="Q53:R53"/>
    <mergeCell ref="S53:T53"/>
    <mergeCell ref="U53:V53"/>
    <mergeCell ref="W53:X53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Y57:Z57"/>
    <mergeCell ref="AA57:AB57"/>
    <mergeCell ref="Q59:R59"/>
    <mergeCell ref="S59:T59"/>
    <mergeCell ref="U59:V59"/>
    <mergeCell ref="W59:X59"/>
    <mergeCell ref="Y59:Z59"/>
    <mergeCell ref="AA59:AB59"/>
    <mergeCell ref="AA62:AB62"/>
    <mergeCell ref="AC62:AD62"/>
    <mergeCell ref="K66:L66"/>
    <mergeCell ref="M66:N66"/>
    <mergeCell ref="O66:P66"/>
    <mergeCell ref="Q66:R66"/>
    <mergeCell ref="S66:T66"/>
    <mergeCell ref="U66:V66"/>
    <mergeCell ref="W66:X66"/>
    <mergeCell ref="Y66:Z66"/>
    <mergeCell ref="O62:P62"/>
    <mergeCell ref="Q62:R62"/>
    <mergeCell ref="S62:T62"/>
    <mergeCell ref="U62:V62"/>
    <mergeCell ref="W62:X62"/>
    <mergeCell ref="Y62:Z62"/>
    <mergeCell ref="AC66:AD66"/>
    <mergeCell ref="U70:V70"/>
    <mergeCell ref="W70:X70"/>
    <mergeCell ref="Y70:Z70"/>
    <mergeCell ref="U74:V74"/>
    <mergeCell ref="W74:X74"/>
    <mergeCell ref="Y74:Z74"/>
    <mergeCell ref="AA74:AB74"/>
    <mergeCell ref="AC74:AD74"/>
    <mergeCell ref="U79:V79"/>
    <mergeCell ref="W79:X79"/>
    <mergeCell ref="Y79:Z79"/>
    <mergeCell ref="AA79:AB79"/>
    <mergeCell ref="U84:V84"/>
    <mergeCell ref="W84:X84"/>
    <mergeCell ref="Y84:Z84"/>
    <mergeCell ref="AA84:AB84"/>
    <mergeCell ref="AA66:AB66"/>
    <mergeCell ref="AC84:AD84"/>
    <mergeCell ref="I102:J102"/>
    <mergeCell ref="K102:L102"/>
    <mergeCell ref="M102:N102"/>
    <mergeCell ref="S102:T102"/>
    <mergeCell ref="O103:P103"/>
    <mergeCell ref="Q103:R103"/>
    <mergeCell ref="S103:T103"/>
    <mergeCell ref="U103:V103"/>
    <mergeCell ref="W103:X103"/>
    <mergeCell ref="Y103:Z103"/>
    <mergeCell ref="AA103:AB103"/>
    <mergeCell ref="AC103:AD103"/>
    <mergeCell ref="S105:T105"/>
    <mergeCell ref="O106:P106"/>
    <mergeCell ref="Q106:R106"/>
    <mergeCell ref="S106:T106"/>
    <mergeCell ref="U106:V106"/>
    <mergeCell ref="W106:X106"/>
    <mergeCell ref="Y106:Z106"/>
    <mergeCell ref="G113:H113"/>
    <mergeCell ref="I113:J113"/>
    <mergeCell ref="K113:L113"/>
    <mergeCell ref="O113:P113"/>
    <mergeCell ref="Q113:R113"/>
    <mergeCell ref="S113:T113"/>
    <mergeCell ref="AA106:AB106"/>
    <mergeCell ref="AC106:AD106"/>
    <mergeCell ref="I112:J112"/>
    <mergeCell ref="K112:L112"/>
    <mergeCell ref="M112:N112"/>
    <mergeCell ref="S112:T112"/>
    <mergeCell ref="U113:V113"/>
    <mergeCell ref="W113:X113"/>
    <mergeCell ref="Y113:Z113"/>
    <mergeCell ref="AA113:AB113"/>
    <mergeCell ref="AC113:AD113"/>
    <mergeCell ref="I117:J117"/>
    <mergeCell ref="K117:L117"/>
    <mergeCell ref="M117:N117"/>
    <mergeCell ref="S117:T117"/>
    <mergeCell ref="U118:V118"/>
    <mergeCell ref="W118:X118"/>
    <mergeCell ref="Y118:Z118"/>
    <mergeCell ref="AA118:AB118"/>
    <mergeCell ref="AC118:AD118"/>
    <mergeCell ref="G118:H118"/>
    <mergeCell ref="I118:J118"/>
    <mergeCell ref="K118:L118"/>
    <mergeCell ref="M118:N118"/>
    <mergeCell ref="O118:P118"/>
    <mergeCell ref="Q118:R118"/>
    <mergeCell ref="I119:J119"/>
    <mergeCell ref="K119:L119"/>
    <mergeCell ref="M119:N119"/>
    <mergeCell ref="S119:T119"/>
    <mergeCell ref="I124:J124"/>
    <mergeCell ref="K124:L124"/>
    <mergeCell ref="M124:N124"/>
    <mergeCell ref="S124:T124"/>
    <mergeCell ref="S118:T118"/>
    <mergeCell ref="U125:V125"/>
    <mergeCell ref="W125:X125"/>
    <mergeCell ref="Y125:Z125"/>
    <mergeCell ref="AA125:AB125"/>
    <mergeCell ref="AC125:AD125"/>
    <mergeCell ref="G125:H125"/>
    <mergeCell ref="I125:J125"/>
    <mergeCell ref="K125:L125"/>
    <mergeCell ref="M125:N125"/>
    <mergeCell ref="O125:P125"/>
    <mergeCell ref="Q125:R125"/>
    <mergeCell ref="I127:J127"/>
    <mergeCell ref="K127:L127"/>
    <mergeCell ref="M127:N127"/>
    <mergeCell ref="S127:T127"/>
    <mergeCell ref="I132:J132"/>
    <mergeCell ref="K132:L132"/>
    <mergeCell ref="M132:N132"/>
    <mergeCell ref="S132:T132"/>
    <mergeCell ref="S125:T125"/>
    <mergeCell ref="AA133:AB133"/>
    <mergeCell ref="AC133:AD133"/>
    <mergeCell ref="I134:J134"/>
    <mergeCell ref="K134:L134"/>
    <mergeCell ref="M134:N134"/>
    <mergeCell ref="S134:T134"/>
    <mergeCell ref="O133:P133"/>
    <mergeCell ref="Q133:R133"/>
    <mergeCell ref="S133:T133"/>
    <mergeCell ref="U133:V133"/>
    <mergeCell ref="W133:X133"/>
    <mergeCell ref="Y133:Z133"/>
    <mergeCell ref="AC136:AD136"/>
    <mergeCell ref="I142:J142"/>
    <mergeCell ref="K142:L142"/>
    <mergeCell ref="M142:N142"/>
    <mergeCell ref="S142:T142"/>
    <mergeCell ref="I135:J135"/>
    <mergeCell ref="K135:L135"/>
    <mergeCell ref="M135:N135"/>
    <mergeCell ref="S135:T135"/>
    <mergeCell ref="O136:P136"/>
    <mergeCell ref="Q136:R136"/>
    <mergeCell ref="S136:T136"/>
    <mergeCell ref="Q143:R143"/>
    <mergeCell ref="S143:T143"/>
    <mergeCell ref="U143:V143"/>
    <mergeCell ref="W143:X143"/>
    <mergeCell ref="Y143:Z143"/>
    <mergeCell ref="AA143:AB143"/>
    <mergeCell ref="U136:V136"/>
    <mergeCell ref="W136:X136"/>
    <mergeCell ref="Y136:Z136"/>
    <mergeCell ref="AA136:AB136"/>
    <mergeCell ref="S145:T145"/>
    <mergeCell ref="U145:V145"/>
    <mergeCell ref="W145:X145"/>
    <mergeCell ref="Y145:Z145"/>
    <mergeCell ref="AA145:AB145"/>
    <mergeCell ref="AC145:AD145"/>
    <mergeCell ref="G145:H145"/>
    <mergeCell ref="I145:J145"/>
    <mergeCell ref="K145:L145"/>
    <mergeCell ref="M145:N145"/>
    <mergeCell ref="O145:P145"/>
    <mergeCell ref="Q145:R145"/>
    <mergeCell ref="G149:H149"/>
    <mergeCell ref="I149:J149"/>
    <mergeCell ref="K149:L149"/>
    <mergeCell ref="M149:N149"/>
    <mergeCell ref="O149:P149"/>
    <mergeCell ref="Q149:R149"/>
    <mergeCell ref="K147:L147"/>
    <mergeCell ref="M147:N147"/>
    <mergeCell ref="O147:P147"/>
    <mergeCell ref="Q147:R147"/>
    <mergeCell ref="S149:T149"/>
    <mergeCell ref="U149:V149"/>
    <mergeCell ref="W149:X149"/>
    <mergeCell ref="Y149:Z149"/>
    <mergeCell ref="AA149:AB149"/>
    <mergeCell ref="AC149:AD149"/>
    <mergeCell ref="W147:X147"/>
    <mergeCell ref="Y147:Z147"/>
    <mergeCell ref="AA147:AB147"/>
    <mergeCell ref="AC147:AD147"/>
    <mergeCell ref="S147:T147"/>
    <mergeCell ref="U147:V147"/>
    <mergeCell ref="S151:T151"/>
    <mergeCell ref="U151:V151"/>
    <mergeCell ref="W151:X151"/>
    <mergeCell ref="Y151:Z151"/>
    <mergeCell ref="AA151:AB151"/>
    <mergeCell ref="AC151:AD151"/>
    <mergeCell ref="G151:H151"/>
    <mergeCell ref="I151:J151"/>
    <mergeCell ref="K151:L151"/>
    <mergeCell ref="M151:N151"/>
    <mergeCell ref="O151:P151"/>
    <mergeCell ref="Q151:R151"/>
    <mergeCell ref="S153:T153"/>
    <mergeCell ref="U153:V153"/>
    <mergeCell ref="W153:X153"/>
    <mergeCell ref="Y153:Z153"/>
    <mergeCell ref="AA153:AB153"/>
    <mergeCell ref="AC153:AD153"/>
    <mergeCell ref="G153:H153"/>
    <mergeCell ref="I153:J153"/>
    <mergeCell ref="K153:L153"/>
    <mergeCell ref="M153:N153"/>
    <mergeCell ref="O153:P153"/>
    <mergeCell ref="Q153:R153"/>
    <mergeCell ref="S155:T155"/>
    <mergeCell ref="U155:V155"/>
    <mergeCell ref="W155:X155"/>
    <mergeCell ref="Y155:Z155"/>
    <mergeCell ref="AA155:AB155"/>
    <mergeCell ref="AC155:AD155"/>
    <mergeCell ref="G155:H155"/>
    <mergeCell ref="I155:J155"/>
    <mergeCell ref="K155:L155"/>
    <mergeCell ref="M155:N155"/>
    <mergeCell ref="O155:P155"/>
    <mergeCell ref="Q155:R155"/>
    <mergeCell ref="S157:T157"/>
    <mergeCell ref="U157:V157"/>
    <mergeCell ref="W157:X157"/>
    <mergeCell ref="Y157:Z157"/>
    <mergeCell ref="AA157:AB157"/>
    <mergeCell ref="AC157:AD157"/>
    <mergeCell ref="G157:H157"/>
    <mergeCell ref="I157:J157"/>
    <mergeCell ref="K157:L157"/>
    <mergeCell ref="M157:N157"/>
    <mergeCell ref="O157:P157"/>
    <mergeCell ref="Q157:R157"/>
    <mergeCell ref="W159:X159"/>
    <mergeCell ref="Y159:Z159"/>
    <mergeCell ref="AA159:AB159"/>
    <mergeCell ref="AC159:AD159"/>
    <mergeCell ref="J177:N177"/>
    <mergeCell ref="T177:W177"/>
    <mergeCell ref="K159:L159"/>
    <mergeCell ref="M159:N159"/>
    <mergeCell ref="O159:P159"/>
    <mergeCell ref="Q159:R159"/>
    <mergeCell ref="S159:T159"/>
    <mergeCell ref="U159:V159"/>
    <mergeCell ref="M187:N187"/>
    <mergeCell ref="M188:N188"/>
    <mergeCell ref="M189:N189"/>
    <mergeCell ref="M190:N190"/>
    <mergeCell ref="E178:E179"/>
    <mergeCell ref="J178:N179"/>
    <mergeCell ref="T178:W178"/>
    <mergeCell ref="J180:N180"/>
    <mergeCell ref="T180:W180"/>
    <mergeCell ref="M186:N186"/>
  </mergeCells>
  <printOptions horizontalCentered="1"/>
  <pageMargins left="0" right="0.19685039370078741" top="0" bottom="0" header="0" footer="0"/>
  <pageSetup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>SSP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Reducindo Gallardo</dc:creator>
  <cp:lastModifiedBy>celia.macias</cp:lastModifiedBy>
  <dcterms:created xsi:type="dcterms:W3CDTF">2013-01-02T19:55:04Z</dcterms:created>
  <dcterms:modified xsi:type="dcterms:W3CDTF">2013-01-02T20:07:00Z</dcterms:modified>
</cp:coreProperties>
</file>